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venture-my.sharepoint.com/personal/a019571_usventure_com/Documents/Documents/Draft Materials Branded/"/>
    </mc:Choice>
  </mc:AlternateContent>
  <xr:revisionPtr revIDLastSave="0" documentId="8_{13FCEF07-17BE-449F-A35D-240FDF62260E}" xr6:coauthVersionLast="47" xr6:coauthVersionMax="47" xr10:uidLastSave="{00000000-0000-0000-0000-000000000000}"/>
  <bookViews>
    <workbookView xWindow="-108" yWindow="-108" windowWidth="23256" windowHeight="14016" firstSheet="2" activeTab="6" xr2:uid="{00000000-000D-0000-FFFF-FFFF00000000}"/>
  </bookViews>
  <sheets>
    <sheet name="Setup" sheetId="4" state="hidden" r:id="rId1"/>
    <sheet name="Instructions ROI Calculator" sheetId="10" r:id="rId2"/>
    <sheet name="ROI Calculator" sheetId="7" r:id="rId3"/>
    <sheet name="Instructions R+S " sheetId="17" r:id="rId4"/>
    <sheet name="Revenue and Savings" sheetId="8" r:id="rId5"/>
    <sheet name="Milestones" sheetId="15" r:id="rId6"/>
    <sheet name="Budget" sheetId="16" r:id="rId7"/>
  </sheets>
  <definedNames>
    <definedName name="Category">Setup!$A$2:$A$7</definedName>
    <definedName name="_xlnm.Print_Area" localSheetId="2">'ROI Calculator'!$A$1:$I$41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7" l="1"/>
  <c r="H22" i="7"/>
  <c r="H23" i="7"/>
  <c r="H24" i="7"/>
  <c r="C34" i="7"/>
  <c r="G34" i="7"/>
  <c r="C9" i="8"/>
  <c r="G18" i="8"/>
  <c r="F18" i="8"/>
  <c r="E18" i="8"/>
  <c r="D18" i="8"/>
  <c r="C18" i="8"/>
  <c r="H18" i="8" s="1"/>
  <c r="G25" i="8"/>
  <c r="F25" i="8"/>
  <c r="F31" i="8" s="1"/>
  <c r="F41" i="7" s="1"/>
  <c r="E25" i="8"/>
  <c r="E31" i="8" s="1"/>
  <c r="E41" i="7" s="1"/>
  <c r="C25" i="8"/>
  <c r="D25" i="8"/>
  <c r="H25" i="8" s="1"/>
  <c r="H28" i="7"/>
  <c r="H17" i="8"/>
  <c r="H16" i="8"/>
  <c r="H15" i="8"/>
  <c r="H24" i="8"/>
  <c r="H23" i="8"/>
  <c r="H22" i="8"/>
  <c r="H20" i="7"/>
  <c r="B36" i="7"/>
  <c r="B34" i="7"/>
  <c r="B33" i="7"/>
  <c r="B31" i="7"/>
  <c r="H31" i="7" s="1"/>
  <c r="B37" i="7"/>
  <c r="D9" i="16"/>
  <c r="C9" i="16"/>
  <c r="B9" i="16"/>
  <c r="B14" i="7"/>
  <c r="B15" i="7"/>
  <c r="B13" i="7"/>
  <c r="D9" i="8"/>
  <c r="G29" i="8"/>
  <c r="G31" i="8" s="1"/>
  <c r="G41" i="7" s="1"/>
  <c r="F29" i="8"/>
  <c r="E29" i="8"/>
  <c r="D29" i="8"/>
  <c r="C29" i="8"/>
  <c r="H28" i="8"/>
  <c r="G9" i="8"/>
  <c r="F9" i="8"/>
  <c r="F11" i="8" s="1"/>
  <c r="F40" i="7" s="1"/>
  <c r="E9" i="8"/>
  <c r="E11" i="8" s="1"/>
  <c r="E40" i="7" s="1"/>
  <c r="H8" i="8"/>
  <c r="H7" i="8"/>
  <c r="H6" i="8"/>
  <c r="H5" i="8"/>
  <c r="H4" i="8"/>
  <c r="H9" i="8" s="1"/>
  <c r="G11" i="8"/>
  <c r="G40" i="7" s="1"/>
  <c r="H29" i="7"/>
  <c r="H27" i="7"/>
  <c r="C31" i="7"/>
  <c r="C32" i="7"/>
  <c r="H32" i="7" s="1"/>
  <c r="C33" i="7"/>
  <c r="H33" i="7" s="1"/>
  <c r="C35" i="7"/>
  <c r="H35" i="7" s="1"/>
  <c r="C36" i="7"/>
  <c r="G36" i="7"/>
  <c r="F36" i="7"/>
  <c r="G35" i="7"/>
  <c r="F35" i="7"/>
  <c r="F34" i="7"/>
  <c r="H34" i="7" s="1"/>
  <c r="G33" i="7"/>
  <c r="F33" i="7"/>
  <c r="G32" i="7"/>
  <c r="F32" i="7"/>
  <c r="G31" i="7"/>
  <c r="G37" i="7" s="1"/>
  <c r="F31" i="7"/>
  <c r="F37" i="7" s="1"/>
  <c r="D31" i="7"/>
  <c r="D32" i="7"/>
  <c r="D33" i="7"/>
  <c r="D37" i="7" s="1"/>
  <c r="D34" i="7"/>
  <c r="D35" i="7"/>
  <c r="D36" i="7"/>
  <c r="H36" i="7" s="1"/>
  <c r="E31" i="7"/>
  <c r="E37" i="7" s="1"/>
  <c r="E33" i="7"/>
  <c r="E34" i="7"/>
  <c r="E35" i="7"/>
  <c r="E36" i="7"/>
  <c r="C37" i="7"/>
  <c r="H37" i="7" l="1"/>
  <c r="C31" i="8"/>
  <c r="C41" i="7" s="1"/>
  <c r="H41" i="7" s="1"/>
  <c r="C11" i="8"/>
  <c r="C40" i="7" s="1"/>
  <c r="D31" i="8"/>
  <c r="D41" i="7" s="1"/>
  <c r="D11" i="8"/>
  <c r="D40" i="7" s="1"/>
  <c r="D14" i="7" s="1"/>
  <c r="D15" i="7" s="1"/>
  <c r="F13" i="7"/>
  <c r="F14" i="7"/>
  <c r="F15" i="7" s="1"/>
  <c r="G13" i="7"/>
  <c r="I14" i="7" s="1"/>
  <c r="I15" i="7" s="1"/>
  <c r="G14" i="7"/>
  <c r="G15" i="7" s="1"/>
  <c r="C13" i="7"/>
  <c r="H40" i="7"/>
  <c r="C14" i="7"/>
  <c r="H11" i="8"/>
  <c r="E14" i="7"/>
  <c r="E15" i="7" s="1"/>
  <c r="E13" i="7"/>
  <c r="H29" i="8"/>
  <c r="H31" i="8" s="1"/>
  <c r="D13" i="7" l="1"/>
  <c r="C9" i="7"/>
  <c r="B6" i="7" s="1"/>
  <c r="B5" i="7"/>
  <c r="C10" i="7"/>
  <c r="E9" i="7"/>
  <c r="C15" i="7"/>
  <c r="K15" i="7" s="1"/>
  <c r="E10" i="7"/>
  <c r="H13" i="7"/>
  <c r="H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tc={48D837AB-178F-49E9-AB24-B0347DD1BBAF}</author>
    <author>tc={A3A96C3C-C8ED-4E88-84DC-D96E9C95213F}</author>
    <author>tc={25EB910B-6387-418A-9D02-6ABA83C1F0BB}</author>
    <author>tc={B70FAD65-20A9-4245-BB53-E14A7A262FAB}</author>
    <author>tc={40188E40-9C28-4889-BF32-220DD5BC9816}</author>
    <author>tc={1E45A66A-5AE1-46FF-8ED3-F94231324F69}</author>
  </authors>
  <commentList>
    <comment ref="B5" authorId="0" shapeId="0" xr:uid="{48D837AB-178F-49E9-AB24-B0347DD1BBA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PM to enter this amount in the SharePoint project "1 Year ROI" field, to allow for CIO reporting.
</t>
      </text>
    </comment>
    <comment ref="B6" authorId="1" shapeId="0" xr:uid="{A3A96C3C-C8ED-4E88-84DC-D96E9C95213F}">
      <text>
        <t>[Threaded comment]
Your version of Excel allows you to read this threaded comment; however, any edits to it will get removed if the file is opened in a newer version of Excel. Learn more: https://go.microsoft.com/fwlink/?linkid=870924
Comment:
    PM to enter this amount in the SharePoint project "3 Year ROI" field, to allow for CIO reporting.</t>
      </text>
    </comment>
    <comment ref="A10" authorId="2" shapeId="0" xr:uid="{25EB910B-6387-418A-9D02-6ABA83C1F0B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For more MIRR information paste this link in the browser; http://www.excelfunctions.net/Excel-Mirr-Function.html
</t>
      </text>
    </comment>
    <comment ref="F18" authorId="3" shapeId="0" xr:uid="{B70FAD65-20A9-4245-BB53-E14A7A262FA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Only enter year 4 &amp; 5 for large multi-year projects </t>
      </text>
    </comment>
    <comment ref="B27" authorId="4" shapeId="0" xr:uid="{40188E40-9C28-4889-BF32-220DD5BC9816}">
      <text>
        <t>[Threaded comment]
Your version of Excel allows you to read this threaded comment; however, any edits to it will get removed if the file is opened in a newer version of Excel. Learn more: https://go.microsoft.com/fwlink/?linkid=870924
Comment:
    No Input - Ongoing/ Support is only Applicable After Initial Investment</t>
      </text>
    </comment>
    <comment ref="B40" authorId="5" shapeId="0" xr:uid="{1E45A66A-5AE1-46FF-8ED3-F94231324F6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No Input - No Savings during Initial Investment </t>
      </text>
    </comment>
  </commentList>
</comments>
</file>

<file path=xl/sharedStrings.xml><?xml version="1.0" encoding="utf-8"?>
<sst xmlns="http://schemas.openxmlformats.org/spreadsheetml/2006/main" count="202" uniqueCount="157">
  <si>
    <t>Categories</t>
  </si>
  <si>
    <t>Hardware</t>
  </si>
  <si>
    <t>Software</t>
  </si>
  <si>
    <t>HW/SW</t>
  </si>
  <si>
    <t>Equipment</t>
  </si>
  <si>
    <t>Consulting</t>
  </si>
  <si>
    <t>Other</t>
  </si>
  <si>
    <t>S</t>
  </si>
  <si>
    <t>Internal IT Rate</t>
  </si>
  <si>
    <t>Capital Charge</t>
  </si>
  <si>
    <t>PROJECT NAME:</t>
  </si>
  <si>
    <t>Project Number:</t>
  </si>
  <si>
    <t>1 Year ROI</t>
  </si>
  <si>
    <t>3 Year ROI</t>
  </si>
  <si>
    <t>Hard Savings Only</t>
  </si>
  <si>
    <t>Hard &amp; Soft Savings</t>
  </si>
  <si>
    <t xml:space="preserve"> </t>
  </si>
  <si>
    <t>Net Present Value</t>
  </si>
  <si>
    <t>Modified Internal Rate of Return (MIRR)</t>
  </si>
  <si>
    <t>Summary ROI</t>
  </si>
  <si>
    <t>Initial Investment</t>
  </si>
  <si>
    <t>Year 1</t>
  </si>
  <si>
    <t>Year 2</t>
  </si>
  <si>
    <t>Year 3</t>
  </si>
  <si>
    <t>Year 4</t>
  </si>
  <si>
    <t>Year 5</t>
  </si>
  <si>
    <t>Total</t>
  </si>
  <si>
    <t>Net Savings/(Costs) - Hard Savings</t>
  </si>
  <si>
    <t>Net Savings/(Costs) - Hard and Soft Savings</t>
  </si>
  <si>
    <t>DCF</t>
  </si>
  <si>
    <t>NPV</t>
  </si>
  <si>
    <t>COSTS</t>
  </si>
  <si>
    <t>Initial Cost</t>
  </si>
  <si>
    <t xml:space="preserve">Year 1 </t>
  </si>
  <si>
    <t xml:space="preserve">Year 2 </t>
  </si>
  <si>
    <t xml:space="preserve">Year 4 </t>
  </si>
  <si>
    <t xml:space="preserve">Year 5 </t>
  </si>
  <si>
    <t>Explanation</t>
  </si>
  <si>
    <t>Implementation Costs</t>
  </si>
  <si>
    <t>Internal IT hours</t>
  </si>
  <si>
    <t>Internal business process  hours</t>
  </si>
  <si>
    <t>Other (Explain)</t>
  </si>
  <si>
    <t>Ongoing Costs</t>
  </si>
  <si>
    <t>Hardware/Software/Maintenance/Support</t>
  </si>
  <si>
    <t>NA</t>
  </si>
  <si>
    <t>IT operational support hours</t>
  </si>
  <si>
    <t>Summary Costs</t>
  </si>
  <si>
    <t>Internal IT charges</t>
  </si>
  <si>
    <t>IT operational support charges</t>
  </si>
  <si>
    <t>Business process charges</t>
  </si>
  <si>
    <t>Hardware/Software/Consulting/Other</t>
  </si>
  <si>
    <t>Ongoing Maintenance/Other</t>
  </si>
  <si>
    <t>Total Costs</t>
  </si>
  <si>
    <t>Summary Savings (see Savings worksheet)</t>
  </si>
  <si>
    <t>Total Hard Savings (see below)</t>
  </si>
  <si>
    <t>Total Soft Savings (see below)</t>
  </si>
  <si>
    <t>Template version</t>
  </si>
  <si>
    <t>Internal BPO Rate</t>
  </si>
  <si>
    <t>Internal office worker Rate</t>
  </si>
  <si>
    <t>HARD SAVINGS</t>
  </si>
  <si>
    <t>Profitability Enhancements</t>
  </si>
  <si>
    <t xml:space="preserve">Year 3 </t>
  </si>
  <si>
    <t>Comments - specify or attach supporting schedules</t>
  </si>
  <si>
    <t>Revenue</t>
  </si>
  <si>
    <t>Reduced staffing</t>
  </si>
  <si>
    <t>Expense reduction</t>
  </si>
  <si>
    <t>Cost avoidance (specify)</t>
  </si>
  <si>
    <t>Other(specify)</t>
  </si>
  <si>
    <t>Total hard savings - other</t>
  </si>
  <si>
    <t>Total hard savings</t>
  </si>
  <si>
    <t>Hard savings - hours (Overtime Only)</t>
  </si>
  <si>
    <t>Comments</t>
  </si>
  <si>
    <t>Process owner hours/week</t>
  </si>
  <si>
    <t>IT Hours/week</t>
  </si>
  <si>
    <t>Other staff hours/week</t>
  </si>
  <si>
    <t>Total hard savings - $$</t>
  </si>
  <si>
    <t>SOFT SAVINGS</t>
  </si>
  <si>
    <t>Soft savings - hours</t>
  </si>
  <si>
    <t>Total soft savings - $$</t>
  </si>
  <si>
    <t>Soft savings - other</t>
  </si>
  <si>
    <t>Other (specify)</t>
  </si>
  <si>
    <t>Total soft savings - other</t>
  </si>
  <si>
    <t>Total soft savings</t>
  </si>
  <si>
    <t>MILESTONES</t>
  </si>
  <si>
    <t>Key Milestone</t>
  </si>
  <si>
    <t>Planned Date</t>
  </si>
  <si>
    <t>Estimated Date</t>
  </si>
  <si>
    <t>Actual Date</t>
  </si>
  <si>
    <t>EXTERNAL COSTS:</t>
  </si>
  <si>
    <t>Category</t>
  </si>
  <si>
    <t>Budget</t>
  </si>
  <si>
    <t>Actual to Date</t>
  </si>
  <si>
    <t>Est at Completion</t>
  </si>
  <si>
    <t>ROI Calculator Instructions</t>
  </si>
  <si>
    <t>This ROI model is designed to help evaluate the financial return of a proposed project over a 1-year and 3-year period. It calculates both hard savings (direct, measurable cost reductions) and soft savings (indirect benefits like time savings or risk reduction), giving your team a clear view of the project’s value.</t>
  </si>
  <si>
    <t>1. Enter Cost Data</t>
  </si>
  <si>
    <t>Input one-time costs associated with implementing the project:</t>
  </si>
  <si>
    <t>• Implementation Costs: Includes consulting, software, hardware, internal labor, etc.</t>
  </si>
  <si>
    <t>• Internal IT &amp; Business Process Hours: Estimate hours and multiply by your internal cost rate.</t>
  </si>
  <si>
    <t>• Other: Add any other startup costs and provide an explanation in the last column.</t>
  </si>
  <si>
    <t>2. Ongoing Costs</t>
  </si>
  <si>
    <t>Enter recurring annual costs:</t>
  </si>
  <si>
    <t>These rows will auto-calculate based on entries above, giving you a full view of total investment by year.</t>
  </si>
  <si>
    <t>Go to the Savings worksheet and enter:</t>
  </si>
  <si>
    <t>The following return metrics will auto-calculate once costs and savings are entered:</t>
  </si>
  <si>
    <t>3. Input Savings</t>
  </si>
  <si>
    <t>4. Review ROI Metrics</t>
  </si>
  <si>
    <t>INSTRUCTIONS: Entering Hard and Soft Savings</t>
  </si>
  <si>
    <t>This worksheet captures and quantifies the savings associated with your project. Complete each section using realistic, supportable estimates. Use the comments fields to document assumptions or attach relevant backup.</t>
  </si>
  <si>
    <t>1. Profitability Enhancements</t>
  </si>
  <si>
    <t>Enter estimated annual savings for each of the following:</t>
  </si>
  <si>
    <t>2. Labor-Based Hard Savings (Overtime Only)</t>
  </si>
  <si>
    <t>Estimate weekly overtime hours reduced for the following roles:</t>
  </si>
  <si>
    <t>Enter the hours saved per week and use internal overtime rates to convert into dollar savings. Multiply by 52 weeks.</t>
  </si>
  <si>
    <t>Note: Only include overtime savings here. Regular-time reductions should be recorded under Soft Savings.</t>
  </si>
  <si>
    <t>3. Time-Based Soft Savings</t>
  </si>
  <si>
    <t>Estimate weekly hours saved for:</t>
  </si>
  <si>
    <t>Convert to annual dollar savings using standard burdened hourly rates. Document assumptions in the comments column.</t>
  </si>
  <si>
    <t>4. Other Soft Savings</t>
  </si>
  <si>
    <t>Include any additional benefits such as:</t>
  </si>
  <si>
    <t>List the savings, estimate value, and include a description in the comments.</t>
  </si>
  <si>
    <t>Final Step: Review Totals</t>
  </si>
  <si>
    <t>The sheet will calculate:</t>
  </si>
  <si>
    <t>Ensure all estimates are backed by documentation or stakeholder input where possible.</t>
  </si>
  <si>
    <t>• Process owners</t>
  </si>
  <si>
    <t>• IT staff</t>
  </si>
  <si>
    <t>• Other staff</t>
  </si>
  <si>
    <t>• Shorter cycle times</t>
  </si>
  <si>
    <t>• Improved compliance</t>
  </si>
  <si>
    <t>• Inputs for Net Present Value and ROI metrics in the summary tab</t>
  </si>
  <si>
    <t>5. Interpret the Results</t>
  </si>
  <si>
    <t>• Reduced errors</t>
  </si>
  <si>
    <t>• Better customer experience</t>
  </si>
  <si>
    <t>• Annual and 5-year totals for both hard and soft savings</t>
  </si>
  <si>
    <t>Initial Costs:</t>
  </si>
  <si>
    <t>Project Information:</t>
  </si>
  <si>
    <t>• These will automatically populate the Summary Savings section in this sheet.</t>
  </si>
  <si>
    <t>• Soft Savings: Indirect or efficiency gains (e.g., time saved, improved accuracy, reduced compliance risk).</t>
  </si>
  <si>
    <t>• Hard Savings: Direct cost reductions (e.g., reduced license fees, headcount savings, automation benefits).</t>
  </si>
  <si>
    <t>• Any other costs that will recur over the 5-year period.</t>
  </si>
  <si>
    <t>• Internal IT support or business process time.</t>
  </si>
  <si>
    <t>• Software maintenance, support fees, or required licenses.</t>
  </si>
  <si>
    <t>• 1-Year and 3-Year ROI: Shows how quickly the project pays for itself.</t>
  </si>
  <si>
    <t>• Net Present Value (NPV): Measures the total value of the project, adjusted for time and cost of capital.</t>
  </si>
  <si>
    <t>• Modified Internal Rate of Return (MIRR): Reflects the project's profitability factoring in reinvestment rate and finance rate.</t>
  </si>
  <si>
    <t>• Discounted Cash Flow (DCF): Accounts for the time value of money across the savings timeline.</t>
  </si>
  <si>
    <t>• A positive NPV and MIRR above your cost of capital typically indicate a sound investment.</t>
  </si>
  <si>
    <t>• Use both the hard savings only and combined hard + soft savings columns to evaluate worst-case vs. best-case scenarios.</t>
  </si>
  <si>
    <t>• Bring this completed ROI model into stakeholder or finance meetings to support business case discussions.</t>
  </si>
  <si>
    <t>Project Name and Project Number: Enter the identifying details for the initiative you’re evaluating.</t>
  </si>
  <si>
    <t>• Revenue: Additional income generated by the project (e.g., increased sales, new services).</t>
  </si>
  <si>
    <t>• Reduced staffing: Headcount reductions or reduced contractor/vendor spend.</t>
  </si>
  <si>
    <t>• Expense reduction: Cost savings from eliminating expenses (e.g., licenses, materials).</t>
  </si>
  <si>
    <t>• Cost avoidance: Costs prevented by implementing the project (e.g., fines, manual processes).</t>
  </si>
  <si>
    <t>• Other (specify): Include other hard savings and clarify in the comments column.</t>
  </si>
  <si>
    <r>
      <t>Definition:</t>
    </r>
    <r>
      <rPr>
        <sz val="9"/>
        <color theme="1"/>
        <rFont val="Poppins"/>
      </rPr>
      <t xml:space="preserve"> Direct, measurable financial benefits that reduce operating costs or increase revenue. These savings typically appear in budgets or financial statements.</t>
    </r>
  </si>
  <si>
    <r>
      <t>Definition:</t>
    </r>
    <r>
      <rPr>
        <sz val="9"/>
        <color theme="1"/>
        <rFont val="Poppins"/>
      </rPr>
      <t xml:space="preserve"> Indirect or intangible benefits such as increased productivity or time savings. These savings typically do not reduce actual spend but may free up internal resources.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</si>
</sst>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 Poppins Regular"/>
    </font>
    <font>
      <b/>
      <sz val="11"/>
      <color theme="0"/>
      <name val="Poppins"/>
    </font>
    <font>
      <sz val="11"/>
      <color theme="1"/>
      <name val="Poppins"/>
    </font>
    <font>
      <b/>
      <sz val="11"/>
      <color theme="1"/>
      <name val="Poppins"/>
    </font>
    <font>
      <sz val="9"/>
      <color theme="1"/>
      <name val="Poppins"/>
    </font>
    <font>
      <b/>
      <sz val="9"/>
      <color theme="1"/>
      <name val="Poppins"/>
    </font>
    <font>
      <i/>
      <sz val="9"/>
      <color theme="1"/>
      <name val="Poppins"/>
    </font>
    <font>
      <b/>
      <sz val="20"/>
      <color theme="0"/>
      <name val="Poppins"/>
    </font>
    <font>
      <b/>
      <sz val="10"/>
      <name val="Poppins"/>
    </font>
    <font>
      <b/>
      <sz val="12"/>
      <name val="Poppins"/>
    </font>
    <font>
      <b/>
      <sz val="10"/>
      <color theme="0"/>
      <name val="Poppins"/>
    </font>
    <font>
      <sz val="10"/>
      <name val="Poppins"/>
    </font>
    <font>
      <sz val="11"/>
      <name val="Poppins"/>
    </font>
    <font>
      <b/>
      <sz val="12"/>
      <color theme="0"/>
      <name val="Poppins"/>
    </font>
    <font>
      <sz val="12"/>
      <name val="Poppins"/>
    </font>
    <font>
      <b/>
      <sz val="11"/>
      <name val="Poppins"/>
    </font>
    <font>
      <b/>
      <sz val="9"/>
      <color theme="0"/>
      <name val="Poppins"/>
    </font>
    <font>
      <sz val="9"/>
      <color theme="0"/>
      <name val="Poppins"/>
    </font>
    <font>
      <b/>
      <sz val="10"/>
      <color theme="1"/>
      <name val="Poppins"/>
    </font>
    <font>
      <sz val="10"/>
      <color theme="1"/>
      <name val="Poppins"/>
    </font>
    <font>
      <sz val="12"/>
      <color theme="1"/>
      <name val="Poppins"/>
    </font>
    <font>
      <sz val="10"/>
      <color theme="0"/>
      <name val="Poppins"/>
    </font>
    <font>
      <sz val="10"/>
      <color rgb="FF444444"/>
      <name val="Poppins"/>
    </font>
    <font>
      <sz val="11"/>
      <color rgb="FF444444"/>
      <name val="Poppins"/>
    </font>
  </fonts>
  <fills count="10">
    <fill>
      <patternFill patternType="none"/>
    </fill>
    <fill>
      <patternFill patternType="gray125"/>
    </fill>
    <fill>
      <patternFill patternType="gray125">
        <fgColor theme="4"/>
      </patternFill>
    </fill>
    <fill>
      <patternFill patternType="solid">
        <fgColor rgb="FF5B2960"/>
        <bgColor indexed="64"/>
      </patternFill>
    </fill>
    <fill>
      <patternFill patternType="solid">
        <fgColor rgb="FFDABD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FC5"/>
        <bgColor indexed="64"/>
      </patternFill>
    </fill>
    <fill>
      <patternFill patternType="solid">
        <fgColor rgb="FF5C2960"/>
        <bgColor indexed="64"/>
      </patternFill>
    </fill>
    <fill>
      <patternFill patternType="solid">
        <fgColor rgb="FF916194"/>
        <bgColor indexed="64"/>
      </patternFill>
    </fill>
    <fill>
      <patternFill patternType="solid">
        <fgColor rgb="FFF0E5ED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4" fontId="2" fillId="0" borderId="0" xfId="1" applyFont="1"/>
    <xf numFmtId="10" fontId="2" fillId="0" borderId="0" xfId="0" applyNumberFormat="1" applyFont="1"/>
    <xf numFmtId="0" fontId="3" fillId="7" borderId="0" xfId="0" applyFont="1" applyFill="1"/>
    <xf numFmtId="0" fontId="4" fillId="0" borderId="0" xfId="0" applyFont="1" applyAlignment="1">
      <alignment vertical="center" wrapText="1"/>
    </xf>
    <xf numFmtId="0" fontId="4" fillId="0" borderId="0" xfId="0" applyFont="1"/>
    <xf numFmtId="0" fontId="3" fillId="8" borderId="0" xfId="0" applyFont="1" applyFill="1"/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3" fillId="8" borderId="0" xfId="0" applyFont="1" applyFill="1" applyAlignment="1">
      <alignment vertical="center"/>
    </xf>
    <xf numFmtId="0" fontId="5" fillId="9" borderId="0" xfId="0" applyFont="1" applyFill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0" fontId="10" fillId="9" borderId="18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vertical="center"/>
    </xf>
    <xf numFmtId="0" fontId="12" fillId="8" borderId="17" xfId="0" applyFont="1" applyFill="1" applyBorder="1" applyAlignment="1">
      <alignment vertical="center"/>
    </xf>
    <xf numFmtId="0" fontId="12" fillId="8" borderId="16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37" fontId="13" fillId="0" borderId="28" xfId="2" applyNumberFormat="1" applyFont="1" applyFill="1" applyBorder="1" applyAlignment="1" applyProtection="1">
      <alignment vertical="center"/>
      <protection locked="0"/>
    </xf>
    <xf numFmtId="37" fontId="13" fillId="0" borderId="7" xfId="1" applyNumberFormat="1" applyFont="1" applyFill="1" applyBorder="1" applyAlignment="1" applyProtection="1">
      <alignment horizontal="right" vertical="center"/>
    </xf>
    <xf numFmtId="0" fontId="14" fillId="0" borderId="38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37" fontId="13" fillId="0" borderId="6" xfId="1" applyNumberFormat="1" applyFont="1" applyFill="1" applyBorder="1" applyAlignment="1" applyProtection="1">
      <alignment horizontal="right" vertical="center"/>
    </xf>
    <xf numFmtId="44" fontId="13" fillId="0" borderId="2" xfId="1" applyFont="1" applyFill="1" applyBorder="1" applyAlignment="1" applyProtection="1">
      <alignment vertical="center"/>
      <protection locked="0"/>
    </xf>
    <xf numFmtId="44" fontId="13" fillId="0" borderId="26" xfId="1" applyFont="1" applyFill="1" applyBorder="1" applyAlignment="1" applyProtection="1">
      <alignment vertical="center"/>
      <protection locked="0"/>
    </xf>
    <xf numFmtId="0" fontId="13" fillId="0" borderId="15" xfId="0" applyFont="1" applyBorder="1" applyAlignment="1">
      <alignment vertical="center"/>
    </xf>
    <xf numFmtId="44" fontId="13" fillId="0" borderId="14" xfId="1" applyFont="1" applyFill="1" applyBorder="1" applyAlignment="1" applyProtection="1">
      <alignment vertical="center"/>
      <protection locked="0"/>
    </xf>
    <xf numFmtId="44" fontId="13" fillId="0" borderId="27" xfId="1" applyFont="1" applyFill="1" applyBorder="1" applyAlignment="1" applyProtection="1">
      <alignment vertical="center"/>
      <protection locked="0"/>
    </xf>
    <xf numFmtId="44" fontId="13" fillId="0" borderId="13" xfId="1" applyFont="1" applyFill="1" applyBorder="1" applyAlignment="1" applyProtection="1">
      <alignment vertical="center"/>
    </xf>
    <xf numFmtId="0" fontId="13" fillId="0" borderId="9" xfId="0" applyFont="1" applyBorder="1" applyAlignment="1">
      <alignment vertical="center" wrapText="1"/>
    </xf>
    <xf numFmtId="44" fontId="10" fillId="0" borderId="19" xfId="1" applyFont="1" applyFill="1" applyBorder="1" applyAlignment="1" applyProtection="1">
      <alignment horizontal="center" vertical="center" wrapText="1"/>
      <protection locked="0"/>
    </xf>
    <xf numFmtId="44" fontId="13" fillId="0" borderId="8" xfId="1" applyFont="1" applyFill="1" applyBorder="1" applyAlignment="1" applyProtection="1">
      <alignment vertical="center"/>
      <protection locked="0"/>
    </xf>
    <xf numFmtId="44" fontId="13" fillId="0" borderId="25" xfId="1" applyFont="1" applyFill="1" applyBorder="1" applyAlignment="1" applyProtection="1">
      <alignment vertical="center"/>
      <protection locked="0"/>
    </xf>
    <xf numFmtId="44" fontId="13" fillId="0" borderId="7" xfId="1" applyFont="1" applyFill="1" applyBorder="1" applyAlignment="1" applyProtection="1">
      <alignment vertical="center"/>
    </xf>
    <xf numFmtId="37" fontId="13" fillId="0" borderId="29" xfId="2" applyNumberFormat="1" applyFont="1" applyFill="1" applyBorder="1" applyAlignment="1" applyProtection="1">
      <alignment vertical="center"/>
      <protection locked="0"/>
    </xf>
    <xf numFmtId="37" fontId="13" fillId="0" borderId="2" xfId="2" applyNumberFormat="1" applyFont="1" applyFill="1" applyBorder="1" applyAlignment="1" applyProtection="1">
      <alignment vertical="center"/>
      <protection locked="0"/>
    </xf>
    <xf numFmtId="37" fontId="13" fillId="0" borderId="26" xfId="2" applyNumberFormat="1" applyFont="1" applyFill="1" applyBorder="1" applyAlignment="1" applyProtection="1">
      <alignment vertical="center"/>
      <protection locked="0"/>
    </xf>
    <xf numFmtId="37" fontId="13" fillId="0" borderId="6" xfId="1" applyNumberFormat="1" applyFont="1" applyFill="1" applyBorder="1" applyAlignment="1" applyProtection="1">
      <alignment vertical="center"/>
    </xf>
    <xf numFmtId="44" fontId="13" fillId="0" borderId="30" xfId="1" applyFont="1" applyFill="1" applyBorder="1" applyAlignment="1" applyProtection="1">
      <alignment vertical="center"/>
      <protection locked="0"/>
    </xf>
    <xf numFmtId="44" fontId="13" fillId="0" borderId="13" xfId="0" applyNumberFormat="1" applyFont="1" applyBorder="1" applyAlignment="1">
      <alignment vertical="center"/>
    </xf>
    <xf numFmtId="44" fontId="13" fillId="0" borderId="8" xfId="1" applyFont="1" applyFill="1" applyBorder="1" applyAlignment="1">
      <alignment vertical="center"/>
    </xf>
    <xf numFmtId="44" fontId="13" fillId="0" borderId="7" xfId="1" applyFont="1" applyFill="1" applyBorder="1" applyAlignment="1">
      <alignment vertical="center"/>
    </xf>
    <xf numFmtId="165" fontId="10" fillId="0" borderId="14" xfId="1" applyNumberFormat="1" applyFont="1" applyFill="1" applyBorder="1" applyAlignment="1">
      <alignment horizontal="center" vertical="center" wrapText="1"/>
    </xf>
    <xf numFmtId="44" fontId="13" fillId="0" borderId="2" xfId="1" applyFont="1" applyFill="1" applyBorder="1" applyAlignment="1">
      <alignment vertical="center"/>
    </xf>
    <xf numFmtId="44" fontId="13" fillId="0" borderId="6" xfId="1" applyFont="1" applyFill="1" applyBorder="1" applyAlignment="1">
      <alignment vertical="center"/>
    </xf>
    <xf numFmtId="44" fontId="13" fillId="0" borderId="14" xfId="1" applyFont="1" applyFill="1" applyBorder="1" applyAlignment="1">
      <alignment vertical="center"/>
    </xf>
    <xf numFmtId="44" fontId="13" fillId="0" borderId="13" xfId="1" applyFont="1" applyFill="1" applyBorder="1" applyAlignment="1">
      <alignment vertical="center"/>
    </xf>
    <xf numFmtId="165" fontId="13" fillId="0" borderId="14" xfId="1" applyNumberFormat="1" applyFont="1" applyFill="1" applyBorder="1" applyAlignment="1">
      <alignment vertical="center"/>
    </xf>
    <xf numFmtId="0" fontId="13" fillId="0" borderId="12" xfId="0" applyFont="1" applyBorder="1" applyAlignment="1">
      <alignment vertical="center"/>
    </xf>
    <xf numFmtId="44" fontId="13" fillId="0" borderId="11" xfId="1" applyFont="1" applyFill="1" applyBorder="1" applyAlignment="1" applyProtection="1">
      <alignment vertical="center"/>
    </xf>
    <xf numFmtId="44" fontId="13" fillId="0" borderId="10" xfId="1" applyFont="1" applyFill="1" applyBorder="1" applyAlignment="1" applyProtection="1">
      <alignment vertical="center"/>
    </xf>
    <xf numFmtId="0" fontId="15" fillId="7" borderId="9" xfId="0" applyFont="1" applyFill="1" applyBorder="1" applyAlignment="1">
      <alignment vertical="center"/>
    </xf>
    <xf numFmtId="44" fontId="15" fillId="7" borderId="8" xfId="1" applyFont="1" applyFill="1" applyBorder="1" applyAlignment="1">
      <alignment vertical="center"/>
    </xf>
    <xf numFmtId="44" fontId="15" fillId="7" borderId="7" xfId="1" applyFont="1" applyFill="1" applyBorder="1" applyAlignment="1">
      <alignment vertical="center"/>
    </xf>
    <xf numFmtId="0" fontId="14" fillId="0" borderId="33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5" fillId="7" borderId="18" xfId="0" applyFont="1" applyFill="1" applyBorder="1" applyAlignment="1">
      <alignment vertical="center"/>
    </xf>
    <xf numFmtId="0" fontId="16" fillId="7" borderId="17" xfId="0" applyFont="1" applyFill="1" applyBorder="1" applyAlignment="1">
      <alignment vertical="center"/>
    </xf>
    <xf numFmtId="0" fontId="11" fillId="7" borderId="17" xfId="0" applyFont="1" applyFill="1" applyBorder="1" applyAlignment="1">
      <alignment vertical="center"/>
    </xf>
    <xf numFmtId="0" fontId="11" fillId="7" borderId="16" xfId="0" applyFont="1" applyFill="1" applyBorder="1" applyAlignment="1">
      <alignment vertical="center"/>
    </xf>
    <xf numFmtId="0" fontId="14" fillId="0" borderId="37" xfId="0" applyFont="1" applyBorder="1" applyAlignment="1">
      <alignment vertical="center" wrapText="1"/>
    </xf>
    <xf numFmtId="0" fontId="11" fillId="0" borderId="34" xfId="0" applyFont="1" applyBorder="1" applyAlignment="1">
      <alignment vertical="center"/>
    </xf>
    <xf numFmtId="165" fontId="10" fillId="0" borderId="36" xfId="0" applyNumberFormat="1" applyFont="1" applyBorder="1" applyAlignment="1">
      <alignment horizontal="center" vertical="center" wrapText="1"/>
    </xf>
    <xf numFmtId="44" fontId="17" fillId="0" borderId="23" xfId="0" applyNumberFormat="1" applyFont="1" applyBorder="1" applyAlignment="1">
      <alignment vertical="center"/>
    </xf>
    <xf numFmtId="44" fontId="17" fillId="0" borderId="32" xfId="0" applyNumberFormat="1" applyFont="1" applyBorder="1" applyAlignment="1">
      <alignment vertical="center"/>
    </xf>
    <xf numFmtId="165" fontId="10" fillId="0" borderId="35" xfId="0" applyNumberFormat="1" applyFont="1" applyBorder="1" applyAlignment="1">
      <alignment horizontal="center" vertical="center" wrapText="1"/>
    </xf>
    <xf numFmtId="44" fontId="17" fillId="0" borderId="3" xfId="0" applyNumberFormat="1" applyFont="1" applyBorder="1" applyAlignment="1">
      <alignment vertical="center"/>
    </xf>
    <xf numFmtId="44" fontId="17" fillId="0" borderId="4" xfId="0" applyNumberFormat="1" applyFont="1" applyBorder="1" applyAlignment="1">
      <alignment vertical="center"/>
    </xf>
    <xf numFmtId="0" fontId="18" fillId="7" borderId="0" xfId="0" applyFont="1" applyFill="1"/>
    <xf numFmtId="0" fontId="19" fillId="0" borderId="0" xfId="0" applyFont="1" applyFill="1"/>
    <xf numFmtId="0" fontId="6" fillId="0" borderId="0" xfId="0" applyFont="1" applyAlignment="1">
      <alignment wrapText="1"/>
    </xf>
    <xf numFmtId="0" fontId="7" fillId="4" borderId="0" xfId="0" applyFont="1" applyFill="1"/>
    <xf numFmtId="0" fontId="7" fillId="9" borderId="0" xfId="0" applyFont="1" applyFill="1" applyAlignment="1">
      <alignment wrapText="1"/>
    </xf>
    <xf numFmtId="0" fontId="7" fillId="6" borderId="0" xfId="0" applyFont="1" applyFill="1"/>
    <xf numFmtId="0" fontId="6" fillId="0" borderId="0" xfId="0" applyFont="1" applyAlignment="1">
      <alignment horizontal="left" vertical="center" indent="1"/>
    </xf>
    <xf numFmtId="0" fontId="9" fillId="3" borderId="18" xfId="0" applyFont="1" applyFill="1" applyBorder="1" applyAlignment="1">
      <alignment vertical="center"/>
    </xf>
    <xf numFmtId="0" fontId="9" fillId="3" borderId="17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0" fillId="9" borderId="34" xfId="0" applyFont="1" applyFill="1" applyBorder="1" applyAlignment="1">
      <alignment vertical="center"/>
    </xf>
    <xf numFmtId="0" fontId="20" fillId="9" borderId="3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21" fillId="0" borderId="9" xfId="0" applyFont="1" applyFill="1" applyBorder="1" applyAlignment="1">
      <alignment vertical="center"/>
    </xf>
    <xf numFmtId="44" fontId="21" fillId="0" borderId="29" xfId="1" applyFont="1" applyFill="1" applyBorder="1" applyAlignment="1" applyProtection="1">
      <alignment vertical="center"/>
      <protection locked="0"/>
    </xf>
    <xf numFmtId="44" fontId="21" fillId="0" borderId="2" xfId="0" applyNumberFormat="1" applyFont="1" applyFill="1" applyBorder="1" applyAlignment="1">
      <alignment vertical="center"/>
    </xf>
    <xf numFmtId="0" fontId="21" fillId="0" borderId="6" xfId="0" applyFont="1" applyBorder="1" applyAlignment="1" applyProtection="1">
      <alignment vertical="center" wrapText="1"/>
      <protection locked="0"/>
    </xf>
    <xf numFmtId="0" fontId="21" fillId="0" borderId="1" xfId="0" applyFont="1" applyFill="1" applyBorder="1" applyAlignment="1">
      <alignment vertical="center"/>
    </xf>
    <xf numFmtId="44" fontId="21" fillId="0" borderId="2" xfId="1" applyFont="1" applyFill="1" applyBorder="1" applyAlignment="1" applyProtection="1">
      <alignment vertical="center"/>
      <protection locked="0"/>
    </xf>
    <xf numFmtId="44" fontId="21" fillId="0" borderId="31" xfId="1" applyFont="1" applyFill="1" applyBorder="1" applyAlignment="1" applyProtection="1">
      <alignment vertical="center"/>
      <protection locked="0"/>
    </xf>
    <xf numFmtId="44" fontId="21" fillId="0" borderId="11" xfId="1" applyFont="1" applyFill="1" applyBorder="1" applyAlignment="1" applyProtection="1">
      <alignment vertical="center"/>
      <protection locked="0"/>
    </xf>
    <xf numFmtId="44" fontId="21" fillId="0" borderId="11" xfId="0" applyNumberFormat="1" applyFont="1" applyFill="1" applyBorder="1" applyAlignment="1">
      <alignment vertical="center"/>
    </xf>
    <xf numFmtId="0" fontId="12" fillId="8" borderId="9" xfId="0" applyFont="1" applyFill="1" applyBorder="1" applyAlignment="1">
      <alignment vertical="center"/>
    </xf>
    <xf numFmtId="44" fontId="12" fillId="8" borderId="19" xfId="0" applyNumberFormat="1" applyFont="1" applyFill="1" applyBorder="1" applyAlignment="1">
      <alignment vertical="center"/>
    </xf>
    <xf numFmtId="0" fontId="21" fillId="8" borderId="24" xfId="0" applyFont="1" applyFill="1" applyBorder="1" applyAlignment="1" applyProtection="1">
      <alignment vertical="center" wrapText="1"/>
      <protection locked="0"/>
    </xf>
    <xf numFmtId="0" fontId="20" fillId="2" borderId="1" xfId="0" applyFont="1" applyFill="1" applyBorder="1" applyAlignment="1">
      <alignment vertical="center"/>
    </xf>
    <xf numFmtId="164" fontId="21" fillId="2" borderId="2" xfId="0" applyNumberFormat="1" applyFont="1" applyFill="1" applyBorder="1" applyAlignment="1">
      <alignment vertical="center"/>
    </xf>
    <xf numFmtId="165" fontId="21" fillId="2" borderId="2" xfId="0" applyNumberFormat="1" applyFont="1" applyFill="1" applyBorder="1" applyAlignment="1">
      <alignment vertical="center"/>
    </xf>
    <xf numFmtId="0" fontId="21" fillId="2" borderId="6" xfId="0" applyFont="1" applyFill="1" applyBorder="1" applyAlignment="1">
      <alignment vertical="center" wrapText="1"/>
    </xf>
    <xf numFmtId="0" fontId="21" fillId="8" borderId="22" xfId="0" applyFont="1" applyFill="1" applyBorder="1" applyAlignment="1" applyProtection="1">
      <alignment vertical="center" wrapText="1"/>
      <protection locked="0"/>
    </xf>
    <xf numFmtId="0" fontId="20" fillId="0" borderId="20" xfId="0" applyFont="1" applyBorder="1" applyAlignment="1">
      <alignment vertical="center"/>
    </xf>
    <xf numFmtId="44" fontId="20" fillId="0" borderId="0" xfId="0" applyNumberFormat="1" applyFont="1" applyAlignment="1">
      <alignment vertical="center"/>
    </xf>
    <xf numFmtId="44" fontId="20" fillId="0" borderId="19" xfId="0" applyNumberFormat="1" applyFont="1" applyBorder="1" applyAlignment="1">
      <alignment vertical="center"/>
    </xf>
    <xf numFmtId="0" fontId="21" fillId="0" borderId="24" xfId="0" applyFont="1" applyBorder="1" applyAlignment="1" applyProtection="1">
      <alignment vertical="center" wrapText="1"/>
      <protection locked="0"/>
    </xf>
    <xf numFmtId="0" fontId="21" fillId="0" borderId="29" xfId="0" applyFont="1" applyFill="1" applyBorder="1" applyAlignment="1" applyProtection="1">
      <alignment vertical="center"/>
      <protection locked="0"/>
    </xf>
    <xf numFmtId="0" fontId="21" fillId="0" borderId="2" xfId="0" applyFont="1" applyFill="1" applyBorder="1" applyAlignment="1" applyProtection="1">
      <alignment vertical="center"/>
      <protection locked="0"/>
    </xf>
    <xf numFmtId="37" fontId="21" fillId="0" borderId="2" xfId="0" applyNumberFormat="1" applyFont="1" applyFill="1" applyBorder="1" applyAlignment="1">
      <alignment vertical="center"/>
    </xf>
    <xf numFmtId="0" fontId="21" fillId="0" borderId="12" xfId="0" applyFont="1" applyFill="1" applyBorder="1" applyAlignment="1">
      <alignment vertical="center"/>
    </xf>
    <xf numFmtId="0" fontId="21" fillId="0" borderId="31" xfId="0" applyFont="1" applyFill="1" applyBorder="1" applyAlignment="1" applyProtection="1">
      <alignment vertical="center"/>
      <protection locked="0"/>
    </xf>
    <xf numFmtId="0" fontId="21" fillId="0" borderId="11" xfId="0" applyFont="1" applyFill="1" applyBorder="1" applyAlignment="1" applyProtection="1">
      <alignment vertical="center"/>
      <protection locked="0"/>
    </xf>
    <xf numFmtId="37" fontId="21" fillId="0" borderId="11" xfId="0" applyNumberFormat="1" applyFont="1" applyFill="1" applyBorder="1" applyAlignment="1">
      <alignment vertical="center"/>
    </xf>
    <xf numFmtId="165" fontId="12" fillId="8" borderId="23" xfId="0" applyNumberFormat="1" applyFont="1" applyFill="1" applyBorder="1" applyAlignment="1">
      <alignment vertical="center"/>
    </xf>
    <xf numFmtId="0" fontId="21" fillId="8" borderId="4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44" fontId="4" fillId="0" borderId="0" xfId="0" applyNumberFormat="1" applyFont="1" applyAlignment="1">
      <alignment vertical="center"/>
    </xf>
    <xf numFmtId="1" fontId="21" fillId="0" borderId="2" xfId="0" applyNumberFormat="1" applyFont="1" applyFill="1" applyBorder="1" applyAlignment="1" applyProtection="1">
      <alignment vertical="center"/>
      <protection locked="0"/>
    </xf>
    <xf numFmtId="1" fontId="21" fillId="0" borderId="11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4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 wrapText="1"/>
    </xf>
    <xf numFmtId="165" fontId="21" fillId="0" borderId="11" xfId="0" applyNumberFormat="1" applyFont="1" applyFill="1" applyBorder="1" applyAlignment="1">
      <alignment vertical="center"/>
    </xf>
    <xf numFmtId="0" fontId="21" fillId="5" borderId="6" xfId="0" applyFont="1" applyFill="1" applyBorder="1" applyAlignment="1" applyProtection="1">
      <alignment vertical="center" wrapText="1"/>
      <protection locked="0"/>
    </xf>
    <xf numFmtId="0" fontId="20" fillId="0" borderId="9" xfId="0" applyFont="1" applyFill="1" applyBorder="1" applyAlignment="1">
      <alignment vertical="center"/>
    </xf>
    <xf numFmtId="165" fontId="21" fillId="0" borderId="8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2" borderId="29" xfId="0" applyFont="1" applyFill="1" applyBorder="1" applyAlignment="1">
      <alignment vertical="center"/>
    </xf>
    <xf numFmtId="0" fontId="4" fillId="9" borderId="2" xfId="0" applyFont="1" applyFill="1" applyBorder="1" applyAlignment="1">
      <alignment horizontal="center" vertical="center"/>
    </xf>
    <xf numFmtId="0" fontId="12" fillId="8" borderId="34" xfId="0" applyFont="1" applyFill="1" applyBorder="1" applyAlignment="1">
      <alignment vertical="center"/>
    </xf>
    <xf numFmtId="44" fontId="4" fillId="9" borderId="2" xfId="0" applyNumberFormat="1" applyFont="1" applyFill="1" applyBorder="1" applyAlignment="1">
      <alignment horizontal="right"/>
    </xf>
    <xf numFmtId="0" fontId="9" fillId="3" borderId="16" xfId="0" applyFont="1" applyFill="1" applyBorder="1" applyAlignment="1">
      <alignment vertical="center"/>
    </xf>
    <xf numFmtId="0" fontId="10" fillId="4" borderId="18" xfId="0" applyFont="1" applyFill="1" applyBorder="1" applyAlignment="1">
      <alignment horizontal="left" vertical="center"/>
    </xf>
    <xf numFmtId="0" fontId="10" fillId="4" borderId="17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44" fontId="20" fillId="5" borderId="34" xfId="0" applyNumberFormat="1" applyFont="1" applyFill="1" applyBorder="1" applyAlignment="1">
      <alignment vertical="center"/>
    </xf>
    <xf numFmtId="0" fontId="22" fillId="0" borderId="0" xfId="0" applyFont="1" applyAlignment="1" applyProtection="1">
      <alignment horizontal="left"/>
      <protection locked="0"/>
    </xf>
    <xf numFmtId="0" fontId="22" fillId="0" borderId="0" xfId="0" applyFont="1"/>
    <xf numFmtId="8" fontId="20" fillId="5" borderId="34" xfId="0" applyNumberFormat="1" applyFont="1" applyFill="1" applyBorder="1" applyAlignment="1">
      <alignment horizontal="center" vertical="center"/>
    </xf>
    <xf numFmtId="0" fontId="21" fillId="0" borderId="0" xfId="0" applyFont="1"/>
    <xf numFmtId="9" fontId="21" fillId="0" borderId="0" xfId="0" applyNumberFormat="1" applyFont="1"/>
    <xf numFmtId="0" fontId="20" fillId="0" borderId="2" xfId="0" applyFont="1" applyBorder="1" applyAlignment="1">
      <alignment horizontal="left" vertical="center"/>
    </xf>
    <xf numFmtId="8" fontId="13" fillId="0" borderId="2" xfId="0" applyNumberFormat="1" applyFont="1" applyBorder="1" applyAlignment="1">
      <alignment horizontal="right"/>
    </xf>
    <xf numFmtId="0" fontId="21" fillId="0" borderId="2" xfId="0" applyFont="1" applyBorder="1" applyAlignment="1" applyProtection="1">
      <alignment horizontal="left"/>
      <protection locked="0"/>
    </xf>
    <xf numFmtId="8" fontId="21" fillId="0" borderId="6" xfId="0" applyNumberFormat="1" applyFont="1" applyBorder="1"/>
    <xf numFmtId="0" fontId="20" fillId="0" borderId="3" xfId="0" applyFont="1" applyBorder="1" applyAlignment="1">
      <alignment horizontal="left" vertical="center"/>
    </xf>
    <xf numFmtId="9" fontId="21" fillId="0" borderId="3" xfId="0" applyNumberFormat="1" applyFont="1" applyBorder="1" applyAlignment="1">
      <alignment horizontal="right"/>
    </xf>
    <xf numFmtId="0" fontId="21" fillId="0" borderId="3" xfId="0" applyFont="1" applyBorder="1" applyAlignment="1" applyProtection="1">
      <alignment horizontal="left"/>
      <protection locked="0"/>
    </xf>
    <xf numFmtId="9" fontId="21" fillId="0" borderId="4" xfId="0" applyNumberFormat="1" applyFont="1" applyBorder="1" applyAlignment="1">
      <alignment horizontal="right"/>
    </xf>
    <xf numFmtId="44" fontId="25" fillId="0" borderId="0" xfId="0" quotePrefix="1" applyNumberFormat="1" applyFont="1"/>
    <xf numFmtId="0" fontId="21" fillId="0" borderId="2" xfId="0" applyFont="1" applyBorder="1"/>
    <xf numFmtId="0" fontId="4" fillId="0" borderId="2" xfId="0" applyFont="1" applyBorder="1"/>
    <xf numFmtId="44" fontId="21" fillId="5" borderId="2" xfId="0" applyNumberFormat="1" applyFont="1" applyFill="1" applyBorder="1" applyAlignment="1">
      <alignment vertical="center"/>
    </xf>
    <xf numFmtId="44" fontId="13" fillId="5" borderId="2" xfId="1" applyFont="1" applyFill="1" applyBorder="1" applyAlignment="1">
      <alignment vertical="center"/>
    </xf>
    <xf numFmtId="44" fontId="21" fillId="5" borderId="2" xfId="1" applyFont="1" applyFill="1" applyBorder="1" applyAlignment="1">
      <alignment vertical="center"/>
    </xf>
    <xf numFmtId="44" fontId="21" fillId="0" borderId="2" xfId="0" applyNumberFormat="1" applyFont="1" applyBorder="1"/>
    <xf numFmtId="44" fontId="24" fillId="0" borderId="2" xfId="0" quotePrefix="1" applyNumberFormat="1" applyFont="1" applyBorder="1"/>
    <xf numFmtId="44" fontId="4" fillId="0" borderId="2" xfId="0" applyNumberFormat="1" applyFont="1" applyBorder="1"/>
    <xf numFmtId="0" fontId="20" fillId="9" borderId="34" xfId="0" applyFont="1" applyFill="1" applyBorder="1" applyAlignment="1">
      <alignment horizontal="left" vertical="center"/>
    </xf>
    <xf numFmtId="0" fontId="20" fillId="9" borderId="1" xfId="0" applyFont="1" applyFill="1" applyBorder="1" applyAlignment="1">
      <alignment horizontal="left" vertical="center"/>
    </xf>
    <xf numFmtId="0" fontId="20" fillId="9" borderId="5" xfId="0" applyFont="1" applyFill="1" applyBorder="1" applyAlignment="1">
      <alignment horizontal="left" vertical="center"/>
    </xf>
    <xf numFmtId="0" fontId="20" fillId="9" borderId="2" xfId="0" applyFont="1" applyFill="1" applyBorder="1" applyAlignment="1">
      <alignment vertical="center"/>
    </xf>
    <xf numFmtId="0" fontId="20" fillId="9" borderId="2" xfId="0" applyFont="1" applyFill="1" applyBorder="1"/>
    <xf numFmtId="44" fontId="21" fillId="9" borderId="2" xfId="1" applyFont="1" applyFill="1" applyBorder="1" applyAlignment="1">
      <alignment vertical="center"/>
    </xf>
    <xf numFmtId="44" fontId="21" fillId="9" borderId="2" xfId="0" applyNumberFormat="1" applyFont="1" applyFill="1" applyBorder="1"/>
    <xf numFmtId="0" fontId="12" fillId="7" borderId="2" xfId="0" applyFont="1" applyFill="1" applyBorder="1" applyAlignment="1">
      <alignment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right"/>
    </xf>
    <xf numFmtId="0" fontId="12" fillId="7" borderId="39" xfId="0" applyFont="1" applyFill="1" applyBorder="1" applyAlignment="1">
      <alignment horizontal="right"/>
    </xf>
    <xf numFmtId="0" fontId="12" fillId="7" borderId="39" xfId="0" applyFont="1" applyFill="1" applyBorder="1" applyAlignment="1">
      <alignment horizontal="center" vertical="center" wrapText="1"/>
    </xf>
    <xf numFmtId="0" fontId="23" fillId="7" borderId="39" xfId="0" applyFont="1" applyFill="1" applyBorder="1" applyAlignment="1" applyProtection="1">
      <alignment horizontal="left"/>
      <protection locked="0"/>
    </xf>
    <xf numFmtId="0" fontId="12" fillId="7" borderId="40" xfId="0" applyFont="1" applyFill="1" applyBorder="1" applyAlignment="1">
      <alignment horizontal="center" vertical="center" wrapText="1"/>
    </xf>
    <xf numFmtId="0" fontId="4" fillId="7" borderId="0" xfId="0" applyFont="1" applyFill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5C2960"/>
      <color rgb="FFE5EFC5"/>
      <color rgb="FFF0E5ED"/>
      <color rgb="FF916194"/>
      <color rgb="FFA4C939"/>
      <color rgb="FFDABDD5"/>
      <color rgb="FF96508B"/>
      <color rgb="FF2D3648"/>
      <color rgb="FFC2D979"/>
      <color rgb="FFB3D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omnick, Jess" id="{25168222-CA01-41EE-8AF0-7935524A75A7}" userId="Domnick, Jess" providerId="None"/>
  <person displayName="Bishop, Sherry" id="{3D3AE347-4840-4FBE-8C19-BEB346169EDD}" userId="Bishop, Sherry" providerId="None"/>
  <person displayName="Buelow, Kole" id="{D67AA243-20EE-4821-BFDD-C991A4720176}" userId="S::K024194@usventure.com::54249a98-15fc-4d1f-b478-78e938cfd69f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personId="{25168222-CA01-41EE-8AF0-7935524A75A7}" id="{48D837AB-178F-49E9-AB24-B0347DD1BBAF}">
    <text xml:space="preserve">PM to enter this amount in the SharePoint project "1 Year ROI" field, to allow for CIO reporting.
</text>
  </threadedComment>
  <threadedComment ref="B6" dT="2024-12-10T22:11:35.91" personId="{D67AA243-20EE-4821-BFDD-C991A4720176}" id="{A3A96C3C-C8ED-4E88-84DC-D96E9C95213F}">
    <text>PM to enter this amount in the SharePoint project "3 Year ROI" field, to allow for CIO reporting.</text>
  </threadedComment>
  <threadedComment ref="A10" personId="{25168222-CA01-41EE-8AF0-7935524A75A7}" id="{25EB910B-6387-418A-9D02-6ABA83C1F0BB}">
    <text xml:space="preserve">For more MIRR information paste this link in the browser; http://www.excelfunctions.net/Excel-Mirr-Function.html
</text>
  </threadedComment>
  <threadedComment ref="F18" personId="{3D3AE347-4840-4FBE-8C19-BEB346169EDD}" id="{B70FAD65-20A9-4245-BB53-E14A7A262FAB}">
    <text xml:space="preserve">Only enter year 4 &amp; 5 for large multi-year projects </text>
  </threadedComment>
  <threadedComment ref="B27" dT="2024-12-11T15:50:58.85" personId="{D67AA243-20EE-4821-BFDD-C991A4720176}" id="{40188E40-9C28-4889-BF32-220DD5BC9816}">
    <text>No Input - Ongoing/ Support is only Applicable After Initial Investment</text>
  </threadedComment>
  <threadedComment ref="B40" dT="2024-12-11T15:55:42.57" personId="{D67AA243-20EE-4821-BFDD-C991A4720176}" id="{1E45A66A-5AE1-46FF-8ED3-F94231324F69}">
    <text xml:space="preserve">No Input - No Savings during Initial Investment 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workbookViewId="0">
      <selection activeCell="C16" sqref="C16"/>
    </sheetView>
  </sheetViews>
  <sheetFormatPr defaultRowHeight="14.4"/>
  <cols>
    <col min="1" max="1" width="15.33203125" customWidth="1"/>
  </cols>
  <sheetData>
    <row r="1" spans="1:4">
      <c r="A1" t="s">
        <v>0</v>
      </c>
    </row>
    <row r="2" spans="1:4">
      <c r="A2" t="s">
        <v>1</v>
      </c>
    </row>
    <row r="3" spans="1:4">
      <c r="A3" t="s">
        <v>2</v>
      </c>
    </row>
    <row r="4" spans="1:4">
      <c r="A4" t="s">
        <v>3</v>
      </c>
    </row>
    <row r="5" spans="1:4">
      <c r="A5" t="s">
        <v>4</v>
      </c>
    </row>
    <row r="6" spans="1:4">
      <c r="A6" t="s">
        <v>5</v>
      </c>
    </row>
    <row r="7" spans="1:4">
      <c r="A7" t="s">
        <v>6</v>
      </c>
    </row>
    <row r="8" spans="1:4">
      <c r="D8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>
      <selection activeCell="A10" sqref="A10"/>
    </sheetView>
  </sheetViews>
  <sheetFormatPr defaultRowHeight="14.4"/>
  <cols>
    <col min="1" max="1" width="109.5546875" customWidth="1"/>
  </cols>
  <sheetData>
    <row r="1" spans="1:1" ht="20.399999999999999">
      <c r="A1" s="6" t="s">
        <v>93</v>
      </c>
    </row>
    <row r="2" spans="1:1" ht="61.2" customHeight="1">
      <c r="A2" s="10" t="s">
        <v>94</v>
      </c>
    </row>
    <row r="3" spans="1:1" ht="18">
      <c r="A3" s="11" t="s">
        <v>135</v>
      </c>
    </row>
    <row r="4" spans="1:1" ht="18">
      <c r="A4" s="12" t="s">
        <v>149</v>
      </c>
    </row>
    <row r="5" spans="1:1" ht="20.399999999999999">
      <c r="A5" s="9" t="s">
        <v>95</v>
      </c>
    </row>
    <row r="6" spans="1:1" ht="18">
      <c r="A6" s="11" t="s">
        <v>134</v>
      </c>
    </row>
    <row r="7" spans="1:1" ht="18">
      <c r="A7" s="13" t="s">
        <v>96</v>
      </c>
    </row>
    <row r="8" spans="1:1" ht="18">
      <c r="A8" s="12" t="s">
        <v>97</v>
      </c>
    </row>
    <row r="9" spans="1:1" ht="18">
      <c r="A9" s="12" t="s">
        <v>98</v>
      </c>
    </row>
    <row r="10" spans="1:1" ht="18">
      <c r="A10" s="12" t="s">
        <v>99</v>
      </c>
    </row>
    <row r="11" spans="1:1" ht="20.399999999999999">
      <c r="A11" s="9" t="s">
        <v>100</v>
      </c>
    </row>
    <row r="12" spans="1:1" ht="18">
      <c r="A12" s="11" t="s">
        <v>101</v>
      </c>
    </row>
    <row r="13" spans="1:1" ht="18">
      <c r="A13" s="12" t="s">
        <v>141</v>
      </c>
    </row>
    <row r="14" spans="1:1" ht="18">
      <c r="A14" s="12" t="s">
        <v>140</v>
      </c>
    </row>
    <row r="15" spans="1:1" ht="18">
      <c r="A15" s="12" t="s">
        <v>139</v>
      </c>
    </row>
    <row r="16" spans="1:1" ht="20.399999999999999">
      <c r="A16" s="15" t="s">
        <v>46</v>
      </c>
    </row>
    <row r="17" spans="1:1" ht="18">
      <c r="A17" s="12" t="s">
        <v>102</v>
      </c>
    </row>
    <row r="18" spans="1:1" ht="20.399999999999999">
      <c r="A18" s="14" t="s">
        <v>105</v>
      </c>
    </row>
    <row r="19" spans="1:1" ht="18">
      <c r="A19" s="11" t="s">
        <v>103</v>
      </c>
    </row>
    <row r="20" spans="1:1" ht="18">
      <c r="A20" s="12" t="s">
        <v>138</v>
      </c>
    </row>
    <row r="21" spans="1:1" ht="18">
      <c r="A21" s="12" t="s">
        <v>137</v>
      </c>
    </row>
    <row r="22" spans="1:1" ht="18">
      <c r="A22" s="12" t="s">
        <v>136</v>
      </c>
    </row>
    <row r="23" spans="1:1" ht="20.399999999999999">
      <c r="A23" s="14" t="s">
        <v>106</v>
      </c>
    </row>
    <row r="24" spans="1:1" ht="18">
      <c r="A24" s="11" t="s">
        <v>104</v>
      </c>
    </row>
    <row r="25" spans="1:1" ht="18">
      <c r="A25" s="12" t="s">
        <v>142</v>
      </c>
    </row>
    <row r="26" spans="1:1" ht="18">
      <c r="A26" s="12" t="s">
        <v>143</v>
      </c>
    </row>
    <row r="27" spans="1:1" ht="18">
      <c r="A27" s="12" t="s">
        <v>144</v>
      </c>
    </row>
    <row r="28" spans="1:1" ht="18">
      <c r="A28" s="12" t="s">
        <v>145</v>
      </c>
    </row>
    <row r="29" spans="1:1" ht="20.399999999999999">
      <c r="A29" s="14" t="s">
        <v>130</v>
      </c>
    </row>
    <row r="30" spans="1:1" ht="18">
      <c r="A30" s="12" t="s">
        <v>146</v>
      </c>
    </row>
    <row r="31" spans="1:1" ht="18">
      <c r="A31" s="12" t="s">
        <v>147</v>
      </c>
    </row>
    <row r="32" spans="1:1" ht="18">
      <c r="A32" s="12" t="s">
        <v>148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84"/>
  <sheetViews>
    <sheetView topLeftCell="A15" zoomScale="70" zoomScaleNormal="70" workbookViewId="0">
      <selection activeCell="A2" sqref="A2:I2"/>
    </sheetView>
  </sheetViews>
  <sheetFormatPr defaultColWidth="8.88671875" defaultRowHeight="13.8"/>
  <cols>
    <col min="1" max="1" width="51" style="1" customWidth="1"/>
    <col min="2" max="2" width="18.6640625" style="1" customWidth="1"/>
    <col min="3" max="3" width="23.6640625" style="1" bestFit="1" customWidth="1"/>
    <col min="4" max="4" width="18.6640625" style="1" customWidth="1"/>
    <col min="5" max="5" width="21.88671875" style="1" customWidth="1"/>
    <col min="6" max="8" width="18.6640625" style="1" customWidth="1"/>
    <col min="9" max="9" width="18.44140625" style="1" customWidth="1"/>
    <col min="10" max="10" width="8.88671875" style="1"/>
    <col min="11" max="11" width="14.6640625" style="1" bestFit="1" customWidth="1"/>
    <col min="12" max="16384" width="8.88671875" style="1"/>
  </cols>
  <sheetData>
    <row r="1" spans="1:12" ht="49.95" customHeight="1" thickBot="1">
      <c r="A1" s="85" t="s">
        <v>10</v>
      </c>
      <c r="B1" s="86"/>
      <c r="C1" s="86"/>
      <c r="D1" s="86"/>
      <c r="E1" s="86"/>
      <c r="F1" s="86"/>
      <c r="G1" s="86"/>
      <c r="H1" s="86"/>
      <c r="I1" s="139"/>
      <c r="J1" s="8"/>
      <c r="K1" s="8"/>
    </row>
    <row r="2" spans="1:12" ht="33.6" customHeight="1" thickBot="1">
      <c r="A2" s="140" t="s">
        <v>11</v>
      </c>
      <c r="B2" s="141"/>
      <c r="C2" s="141"/>
      <c r="D2" s="141"/>
      <c r="E2" s="141"/>
      <c r="F2" s="141"/>
      <c r="G2" s="141"/>
      <c r="H2" s="141"/>
      <c r="I2" s="142"/>
      <c r="J2" s="8"/>
      <c r="K2" s="8"/>
    </row>
    <row r="3" spans="1:12" ht="19.9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2" ht="19.95" customHeight="1" thickBot="1">
      <c r="A4" s="8"/>
      <c r="B4" s="180"/>
      <c r="C4" s="8"/>
      <c r="D4" s="8"/>
      <c r="E4" s="8"/>
      <c r="F4" s="8"/>
      <c r="G4" s="8"/>
      <c r="H4" s="8"/>
      <c r="I4" s="8"/>
      <c r="J4" s="8"/>
      <c r="K4" s="8"/>
    </row>
    <row r="5" spans="1:12" ht="19.95" customHeight="1" thickBot="1">
      <c r="A5" s="166" t="s">
        <v>12</v>
      </c>
      <c r="B5" s="143">
        <f>SUM(B13:C13)</f>
        <v>0</v>
      </c>
      <c r="C5" s="8"/>
      <c r="D5" s="144"/>
      <c r="E5" s="145"/>
      <c r="F5" s="145"/>
      <c r="G5" s="145"/>
      <c r="H5" s="8"/>
      <c r="I5" s="8"/>
      <c r="J5" s="8"/>
      <c r="K5" s="8"/>
    </row>
    <row r="6" spans="1:12" ht="19.95" customHeight="1" thickBot="1">
      <c r="A6" s="166" t="s">
        <v>13</v>
      </c>
      <c r="B6" s="146">
        <f>C9</f>
        <v>0</v>
      </c>
      <c r="C6" s="8"/>
      <c r="D6" s="144"/>
      <c r="E6" s="145"/>
      <c r="F6" s="145"/>
      <c r="G6" s="145"/>
      <c r="H6" s="8"/>
      <c r="I6" s="8"/>
      <c r="J6" s="8"/>
      <c r="K6" s="8"/>
    </row>
    <row r="7" spans="1:12" ht="19.95" customHeight="1" thickBot="1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2" ht="19.95" customHeight="1">
      <c r="A8" s="175"/>
      <c r="B8" s="176"/>
      <c r="C8" s="177" t="s">
        <v>14</v>
      </c>
      <c r="D8" s="178"/>
      <c r="E8" s="179" t="s">
        <v>15</v>
      </c>
      <c r="F8" s="147"/>
      <c r="G8" s="147"/>
      <c r="H8" s="148" t="s">
        <v>16</v>
      </c>
      <c r="I8" s="147"/>
      <c r="J8" s="8"/>
      <c r="K8" s="8"/>
    </row>
    <row r="9" spans="1:12" ht="19.95" customHeight="1">
      <c r="A9" s="167" t="s">
        <v>17</v>
      </c>
      <c r="B9" s="149"/>
      <c r="C9" s="150">
        <f>NPV(C84,B13:G13)</f>
        <v>0</v>
      </c>
      <c r="D9" s="151"/>
      <c r="E9" s="152">
        <f>NPV(C84,B14:G14)</f>
        <v>0</v>
      </c>
      <c r="F9" s="147"/>
      <c r="G9" s="147"/>
      <c r="H9" s="147"/>
      <c r="I9" s="147"/>
      <c r="J9" s="8"/>
      <c r="K9" s="8"/>
      <c r="L9" s="2"/>
    </row>
    <row r="10" spans="1:12" ht="19.95" customHeight="1" thickBot="1">
      <c r="A10" s="168" t="s">
        <v>18</v>
      </c>
      <c r="B10" s="153"/>
      <c r="C10" s="154" t="e">
        <f>MIRR(B13:G13,C84,C84)</f>
        <v>#DIV/0!</v>
      </c>
      <c r="D10" s="155"/>
      <c r="E10" s="156" t="e">
        <f>MIRR(B14:G14,C84,C84)</f>
        <v>#DIV/0!</v>
      </c>
      <c r="F10" s="147"/>
      <c r="G10" s="147"/>
      <c r="H10" s="147"/>
      <c r="I10" s="147"/>
      <c r="J10" s="8"/>
      <c r="K10" s="8"/>
    </row>
    <row r="11" spans="1:12" ht="19.9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2" ht="19.95" customHeight="1">
      <c r="A12" s="173" t="s">
        <v>19</v>
      </c>
      <c r="B12" s="174" t="s">
        <v>20</v>
      </c>
      <c r="C12" s="174" t="s">
        <v>21</v>
      </c>
      <c r="D12" s="174" t="s">
        <v>22</v>
      </c>
      <c r="E12" s="174" t="s">
        <v>23</v>
      </c>
      <c r="F12" s="174" t="s">
        <v>24</v>
      </c>
      <c r="G12" s="174" t="s">
        <v>25</v>
      </c>
      <c r="H12" s="174" t="s">
        <v>26</v>
      </c>
      <c r="I12" s="158"/>
      <c r="J12" s="159"/>
      <c r="K12" s="159"/>
    </row>
    <row r="13" spans="1:12" ht="19.95" customHeight="1">
      <c r="A13" s="169" t="s">
        <v>27</v>
      </c>
      <c r="B13" s="160">
        <f>-B37</f>
        <v>0</v>
      </c>
      <c r="C13" s="161">
        <f>+C40-C37</f>
        <v>0</v>
      </c>
      <c r="D13" s="162">
        <f t="shared" ref="D13:H13" si="0">+D40-D37</f>
        <v>0</v>
      </c>
      <c r="E13" s="162">
        <f t="shared" si="0"/>
        <v>0</v>
      </c>
      <c r="F13" s="162">
        <f t="shared" si="0"/>
        <v>0</v>
      </c>
      <c r="G13" s="162">
        <f t="shared" si="0"/>
        <v>0</v>
      </c>
      <c r="H13" s="171">
        <f t="shared" si="0"/>
        <v>0</v>
      </c>
      <c r="I13" s="158"/>
      <c r="J13" s="159"/>
      <c r="K13" s="159"/>
    </row>
    <row r="14" spans="1:12" ht="19.95" customHeight="1">
      <c r="A14" s="169" t="s">
        <v>28</v>
      </c>
      <c r="B14" s="160">
        <f>-B37</f>
        <v>0</v>
      </c>
      <c r="C14" s="162">
        <f t="shared" ref="C14:H14" si="1">+C40+C41-C37</f>
        <v>0</v>
      </c>
      <c r="D14" s="162">
        <f t="shared" si="1"/>
        <v>0</v>
      </c>
      <c r="E14" s="162">
        <f t="shared" si="1"/>
        <v>0</v>
      </c>
      <c r="F14" s="162">
        <f t="shared" si="1"/>
        <v>0</v>
      </c>
      <c r="G14" s="162">
        <f t="shared" si="1"/>
        <v>0</v>
      </c>
      <c r="H14" s="171">
        <f t="shared" si="1"/>
        <v>0</v>
      </c>
      <c r="I14" s="163">
        <f>G13*(1+0.02)/(0.07)</f>
        <v>0</v>
      </c>
      <c r="J14" s="159"/>
      <c r="K14" s="159"/>
    </row>
    <row r="15" spans="1:12" ht="19.95" customHeight="1">
      <c r="A15" s="170" t="s">
        <v>29</v>
      </c>
      <c r="B15" s="163">
        <f>B14</f>
        <v>0</v>
      </c>
      <c r="C15" s="163">
        <f>C14/(1+0.09)^0.5</f>
        <v>0</v>
      </c>
      <c r="D15" s="163">
        <f>D14/(1+0.09)^1.5</f>
        <v>0</v>
      </c>
      <c r="E15" s="163">
        <f>E14/(1+0.09)^2.5</f>
        <v>0</v>
      </c>
      <c r="F15" s="163">
        <f>F14/(1+0.09)^3.5</f>
        <v>0</v>
      </c>
      <c r="G15" s="163">
        <f>G14/(1+0.09)^4.5</f>
        <v>0</v>
      </c>
      <c r="H15" s="172"/>
      <c r="I15" s="164">
        <f>I14/(1+0.09)^4.5</f>
        <v>0</v>
      </c>
      <c r="J15" s="159" t="s">
        <v>30</v>
      </c>
      <c r="K15" s="165">
        <f>SUM(B15:I15)</f>
        <v>0</v>
      </c>
    </row>
    <row r="16" spans="1:12" ht="19.95" customHeight="1" thickBot="1">
      <c r="A16" s="8"/>
      <c r="B16" s="8"/>
      <c r="C16" s="8"/>
      <c r="D16" s="8"/>
      <c r="E16" s="8"/>
      <c r="F16" s="8"/>
      <c r="G16" s="8"/>
      <c r="H16" s="8"/>
      <c r="I16" s="157"/>
      <c r="J16" s="8"/>
      <c r="K16" s="8"/>
    </row>
    <row r="17" spans="1:11" ht="39.6" customHeight="1" thickBot="1">
      <c r="A17" s="16" t="s">
        <v>31</v>
      </c>
      <c r="B17" s="17"/>
      <c r="C17" s="17"/>
      <c r="D17" s="17"/>
      <c r="E17" s="17"/>
      <c r="F17" s="17"/>
      <c r="G17" s="17"/>
      <c r="H17" s="17"/>
      <c r="I17" s="18"/>
      <c r="J17" s="8"/>
      <c r="K17" s="8"/>
    </row>
    <row r="18" spans="1:11" ht="31.8" customHeight="1" thickBot="1">
      <c r="A18" s="19"/>
      <c r="B18" s="20" t="s">
        <v>32</v>
      </c>
      <c r="C18" s="20" t="s">
        <v>33</v>
      </c>
      <c r="D18" s="20" t="s">
        <v>34</v>
      </c>
      <c r="E18" s="21" t="s">
        <v>23</v>
      </c>
      <c r="F18" s="20" t="s">
        <v>35</v>
      </c>
      <c r="G18" s="21" t="s">
        <v>36</v>
      </c>
      <c r="H18" s="22" t="s">
        <v>26</v>
      </c>
      <c r="I18" s="23" t="s">
        <v>37</v>
      </c>
      <c r="J18" s="8"/>
      <c r="K18" s="8"/>
    </row>
    <row r="19" spans="1:11" ht="31.2" customHeight="1" thickBot="1">
      <c r="A19" s="24" t="s">
        <v>38</v>
      </c>
      <c r="B19" s="25"/>
      <c r="C19" s="25"/>
      <c r="D19" s="25"/>
      <c r="E19" s="25"/>
      <c r="F19" s="25"/>
      <c r="G19" s="25"/>
      <c r="H19" s="25"/>
      <c r="I19" s="26"/>
      <c r="J19" s="8"/>
      <c r="K19" s="8"/>
    </row>
    <row r="20" spans="1:11" ht="19.95" customHeight="1">
      <c r="A20" s="27" t="s">
        <v>39</v>
      </c>
      <c r="B20" s="28"/>
      <c r="C20" s="28"/>
      <c r="D20" s="28"/>
      <c r="E20" s="28"/>
      <c r="F20" s="28"/>
      <c r="G20" s="28"/>
      <c r="H20" s="29">
        <f t="shared" ref="H20:H24" si="2">SUM(B20:G20)</f>
        <v>0</v>
      </c>
      <c r="I20" s="30"/>
      <c r="J20" s="8"/>
      <c r="K20" s="8"/>
    </row>
    <row r="21" spans="1:11" ht="19.95" customHeight="1">
      <c r="A21" s="31" t="s">
        <v>40</v>
      </c>
      <c r="B21" s="28"/>
      <c r="C21" s="28"/>
      <c r="D21" s="28"/>
      <c r="E21" s="28"/>
      <c r="F21" s="28"/>
      <c r="G21" s="28"/>
      <c r="H21" s="32">
        <f t="shared" si="2"/>
        <v>0</v>
      </c>
      <c r="I21" s="30"/>
      <c r="J21" s="8"/>
      <c r="K21" s="8"/>
    </row>
    <row r="22" spans="1:11" ht="19.95" customHeight="1">
      <c r="A22" s="31" t="s">
        <v>5</v>
      </c>
      <c r="B22" s="33"/>
      <c r="C22" s="33"/>
      <c r="D22" s="33"/>
      <c r="E22" s="33"/>
      <c r="F22" s="34"/>
      <c r="G22" s="34"/>
      <c r="H22" s="32">
        <f t="shared" si="2"/>
        <v>0</v>
      </c>
      <c r="I22" s="30"/>
      <c r="J22" s="8"/>
      <c r="K22" s="8"/>
    </row>
    <row r="23" spans="1:11" ht="19.95" customHeight="1">
      <c r="A23" s="31" t="s">
        <v>1</v>
      </c>
      <c r="B23" s="33"/>
      <c r="C23" s="33"/>
      <c r="D23" s="33"/>
      <c r="E23" s="33"/>
      <c r="F23" s="34"/>
      <c r="G23" s="34"/>
      <c r="H23" s="32">
        <f t="shared" si="2"/>
        <v>0</v>
      </c>
      <c r="I23" s="30"/>
      <c r="J23" s="8"/>
      <c r="K23" s="8"/>
    </row>
    <row r="24" spans="1:11" ht="19.95" customHeight="1">
      <c r="A24" s="31" t="s">
        <v>2</v>
      </c>
      <c r="B24" s="33"/>
      <c r="C24" s="33"/>
      <c r="D24" s="33"/>
      <c r="E24" s="33"/>
      <c r="F24" s="34"/>
      <c r="G24" s="34"/>
      <c r="H24" s="32">
        <f t="shared" si="2"/>
        <v>0</v>
      </c>
      <c r="I24" s="30"/>
      <c r="J24" s="8"/>
      <c r="K24" s="8"/>
    </row>
    <row r="25" spans="1:11" ht="19.95" customHeight="1" thickBot="1">
      <c r="A25" s="35" t="s">
        <v>41</v>
      </c>
      <c r="B25" s="36"/>
      <c r="C25" s="36"/>
      <c r="D25" s="36"/>
      <c r="E25" s="36"/>
      <c r="F25" s="37"/>
      <c r="G25" s="37"/>
      <c r="H25" s="38"/>
      <c r="I25" s="30"/>
      <c r="J25" s="8"/>
      <c r="K25" s="8"/>
    </row>
    <row r="26" spans="1:11" ht="30" customHeight="1" thickBot="1">
      <c r="A26" s="24" t="s">
        <v>42</v>
      </c>
      <c r="B26" s="25"/>
      <c r="C26" s="25"/>
      <c r="D26" s="25"/>
      <c r="E26" s="25"/>
      <c r="F26" s="25"/>
      <c r="G26" s="25"/>
      <c r="H26" s="25"/>
      <c r="I26" s="26"/>
      <c r="J26" s="8"/>
      <c r="K26" s="8"/>
    </row>
    <row r="27" spans="1:11" ht="19.95" customHeight="1">
      <c r="A27" s="39" t="s">
        <v>43</v>
      </c>
      <c r="B27" s="40" t="s">
        <v>44</v>
      </c>
      <c r="C27" s="41">
        <v>0</v>
      </c>
      <c r="D27" s="41">
        <v>0</v>
      </c>
      <c r="E27" s="41">
        <v>0</v>
      </c>
      <c r="F27" s="42">
        <v>0</v>
      </c>
      <c r="G27" s="42">
        <v>0</v>
      </c>
      <c r="H27" s="43">
        <f>SUM(C27:G27)</f>
        <v>0</v>
      </c>
      <c r="I27" s="30"/>
      <c r="J27" s="8"/>
      <c r="K27" s="8"/>
    </row>
    <row r="28" spans="1:11" ht="19.95" customHeight="1">
      <c r="A28" s="35" t="s">
        <v>45</v>
      </c>
      <c r="B28" s="40"/>
      <c r="C28" s="44">
        <v>0</v>
      </c>
      <c r="D28" s="45">
        <v>0</v>
      </c>
      <c r="E28" s="45">
        <v>0</v>
      </c>
      <c r="F28" s="46">
        <v>0</v>
      </c>
      <c r="G28" s="46">
        <v>0</v>
      </c>
      <c r="H28" s="47">
        <f>SUM(C28:G28)</f>
        <v>0</v>
      </c>
      <c r="I28" s="30"/>
      <c r="J28" s="8"/>
      <c r="K28" s="8"/>
    </row>
    <row r="29" spans="1:11" ht="19.95" customHeight="1" thickBot="1">
      <c r="A29" s="35" t="s">
        <v>41</v>
      </c>
      <c r="B29" s="40"/>
      <c r="C29" s="48">
        <v>0</v>
      </c>
      <c r="D29" s="36">
        <v>0</v>
      </c>
      <c r="E29" s="36">
        <v>0</v>
      </c>
      <c r="F29" s="37">
        <v>0</v>
      </c>
      <c r="G29" s="37">
        <v>0</v>
      </c>
      <c r="H29" s="49">
        <f>SUM(C29:G29)</f>
        <v>0</v>
      </c>
      <c r="I29" s="30"/>
      <c r="J29" s="8"/>
      <c r="K29" s="8"/>
    </row>
    <row r="30" spans="1:11" ht="31.2" customHeight="1" thickBot="1">
      <c r="A30" s="24" t="s">
        <v>46</v>
      </c>
      <c r="B30" s="25"/>
      <c r="C30" s="25"/>
      <c r="D30" s="25"/>
      <c r="E30" s="25"/>
      <c r="F30" s="25"/>
      <c r="G30" s="25"/>
      <c r="H30" s="25"/>
      <c r="I30" s="26"/>
      <c r="J30" s="8"/>
      <c r="K30" s="8"/>
    </row>
    <row r="31" spans="1:11" ht="19.95" customHeight="1">
      <c r="A31" s="27" t="s">
        <v>47</v>
      </c>
      <c r="B31" s="50">
        <f>B20*'ROI Calculator'!$C$82</f>
        <v>0</v>
      </c>
      <c r="C31" s="50">
        <f>C20*'ROI Calculator'!$C$82</f>
        <v>0</v>
      </c>
      <c r="D31" s="50">
        <f>D20*'ROI Calculator'!$C$82</f>
        <v>0</v>
      </c>
      <c r="E31" s="50">
        <f>E20*'ROI Calculator'!$C$82</f>
        <v>0</v>
      </c>
      <c r="F31" s="50">
        <f>F20*'ROI Calculator'!$C$82</f>
        <v>0</v>
      </c>
      <c r="G31" s="50">
        <f>G20*'ROI Calculator'!$C$82</f>
        <v>0</v>
      </c>
      <c r="H31" s="51">
        <f t="shared" ref="H31:H36" si="3">SUM(B31:G31)</f>
        <v>0</v>
      </c>
      <c r="I31" s="30"/>
      <c r="J31" s="8"/>
      <c r="K31" s="8"/>
    </row>
    <row r="32" spans="1:11" ht="19.95" customHeight="1">
      <c r="A32" s="31" t="s">
        <v>48</v>
      </c>
      <c r="B32" s="52" t="s">
        <v>44</v>
      </c>
      <c r="C32" s="53">
        <f>C28*'ROI Calculator'!$C$82</f>
        <v>0</v>
      </c>
      <c r="D32" s="53">
        <f>D28*'ROI Calculator'!$C$82</f>
        <v>0</v>
      </c>
      <c r="E32" s="53">
        <v>0</v>
      </c>
      <c r="F32" s="53">
        <f>F28*'ROI Calculator'!$C$82</f>
        <v>0</v>
      </c>
      <c r="G32" s="53">
        <f>G28*'ROI Calculator'!$C$82</f>
        <v>0</v>
      </c>
      <c r="H32" s="54">
        <f>SUM(C32:G32)</f>
        <v>0</v>
      </c>
      <c r="I32" s="30"/>
      <c r="J32" s="8"/>
      <c r="K32" s="8"/>
    </row>
    <row r="33" spans="1:11" ht="19.95" customHeight="1">
      <c r="A33" s="31" t="s">
        <v>49</v>
      </c>
      <c r="B33" s="53">
        <f>B21*'ROI Calculator'!$C$81</f>
        <v>0</v>
      </c>
      <c r="C33" s="53">
        <f>C21*'ROI Calculator'!$C$81</f>
        <v>0</v>
      </c>
      <c r="D33" s="53">
        <f>D21*'ROI Calculator'!$C$81</f>
        <v>0</v>
      </c>
      <c r="E33" s="53">
        <f>E21*'ROI Calculator'!$C$81</f>
        <v>0</v>
      </c>
      <c r="F33" s="53">
        <f>F21*'ROI Calculator'!$C$81</f>
        <v>0</v>
      </c>
      <c r="G33" s="53">
        <f>G21*'ROI Calculator'!$C$81</f>
        <v>0</v>
      </c>
      <c r="H33" s="54">
        <f t="shared" si="3"/>
        <v>0</v>
      </c>
      <c r="I33" s="30"/>
      <c r="J33" s="8"/>
      <c r="K33" s="8"/>
    </row>
    <row r="34" spans="1:11" ht="19.95" customHeight="1">
      <c r="A34" s="35" t="s">
        <v>50</v>
      </c>
      <c r="B34" s="55">
        <f t="shared" ref="B34:G34" si="4">SUM(B22:B25)</f>
        <v>0</v>
      </c>
      <c r="C34" s="55">
        <f>SUM(C22:C25)</f>
        <v>0</v>
      </c>
      <c r="D34" s="55">
        <f t="shared" si="4"/>
        <v>0</v>
      </c>
      <c r="E34" s="55">
        <f t="shared" si="4"/>
        <v>0</v>
      </c>
      <c r="F34" s="55">
        <f t="shared" si="4"/>
        <v>0</v>
      </c>
      <c r="G34" s="55">
        <f t="shared" si="4"/>
        <v>0</v>
      </c>
      <c r="H34" s="56">
        <f t="shared" si="3"/>
        <v>0</v>
      </c>
      <c r="I34" s="30"/>
      <c r="J34" s="8"/>
      <c r="K34" s="8"/>
    </row>
    <row r="35" spans="1:11" ht="19.95" customHeight="1">
      <c r="A35" s="35" t="s">
        <v>51</v>
      </c>
      <c r="B35" s="52" t="s">
        <v>44</v>
      </c>
      <c r="C35" s="57">
        <f>C27+C29</f>
        <v>0</v>
      </c>
      <c r="D35" s="57">
        <f>D27+D29</f>
        <v>0</v>
      </c>
      <c r="E35" s="57">
        <f>E27+E29</f>
        <v>0</v>
      </c>
      <c r="F35" s="57">
        <f>F27+F29</f>
        <v>0</v>
      </c>
      <c r="G35" s="57">
        <f>G27+G29</f>
        <v>0</v>
      </c>
      <c r="H35" s="56">
        <f>SUM(C35:G35)</f>
        <v>0</v>
      </c>
      <c r="I35" s="30"/>
      <c r="J35" s="8"/>
      <c r="K35" s="8"/>
    </row>
    <row r="36" spans="1:11" ht="19.95" customHeight="1" thickBot="1">
      <c r="A36" s="58" t="s">
        <v>9</v>
      </c>
      <c r="B36" s="59">
        <f>'ROI Calculator'!$C$84*SUM(B23:B24)</f>
        <v>0</v>
      </c>
      <c r="C36" s="59">
        <f>'ROI Calculator'!$C$84*SUM(C23:C24)</f>
        <v>0</v>
      </c>
      <c r="D36" s="59">
        <f>'ROI Calculator'!$C$84*SUM(D23:D24)</f>
        <v>0</v>
      </c>
      <c r="E36" s="59">
        <f>'ROI Calculator'!$C$84*(SUM(E23:E24)+(2/3*SUM(D23:D24)))</f>
        <v>0</v>
      </c>
      <c r="F36" s="59">
        <f>'ROI Calculator'!$C$84*(SUM(F23:F24)+(2/3*SUM(E23:E24)))</f>
        <v>0</v>
      </c>
      <c r="G36" s="59">
        <f>'ROI Calculator'!$C$84*(SUM(G23:G24)+(2/3*SUM(F23:F24)))</f>
        <v>0</v>
      </c>
      <c r="H36" s="60">
        <f t="shared" si="3"/>
        <v>0</v>
      </c>
      <c r="I36" s="30"/>
      <c r="J36" s="8"/>
      <c r="K36" s="8"/>
    </row>
    <row r="37" spans="1:11" ht="27.6" customHeight="1" thickTop="1" thickBot="1">
      <c r="A37" s="61" t="s">
        <v>52</v>
      </c>
      <c r="B37" s="62">
        <f t="shared" ref="B37" si="5">SUM(B31:B36)</f>
        <v>0</v>
      </c>
      <c r="C37" s="62">
        <f t="shared" ref="C37:H37" si="6">SUM(C31:C36)</f>
        <v>0</v>
      </c>
      <c r="D37" s="62">
        <f t="shared" si="6"/>
        <v>0</v>
      </c>
      <c r="E37" s="62">
        <f t="shared" si="6"/>
        <v>0</v>
      </c>
      <c r="F37" s="62">
        <f t="shared" si="6"/>
        <v>0</v>
      </c>
      <c r="G37" s="62">
        <f t="shared" si="6"/>
        <v>0</v>
      </c>
      <c r="H37" s="63">
        <f t="shared" si="6"/>
        <v>0</v>
      </c>
      <c r="I37" s="64"/>
      <c r="J37" s="8"/>
      <c r="K37" s="8"/>
    </row>
    <row r="38" spans="1:11" ht="19.95" customHeight="1" thickBot="1">
      <c r="A38" s="65"/>
      <c r="B38" s="65"/>
      <c r="C38" s="65"/>
      <c r="D38" s="65"/>
      <c r="E38" s="65"/>
      <c r="F38" s="65"/>
      <c r="G38" s="65"/>
      <c r="H38" s="65"/>
      <c r="I38" s="65"/>
      <c r="J38" s="8"/>
      <c r="K38" s="8"/>
    </row>
    <row r="39" spans="1:11" ht="30" customHeight="1" thickBot="1">
      <c r="A39" s="66" t="s">
        <v>53</v>
      </c>
      <c r="B39" s="67"/>
      <c r="C39" s="67"/>
      <c r="D39" s="68"/>
      <c r="E39" s="68"/>
      <c r="F39" s="68"/>
      <c r="G39" s="68"/>
      <c r="H39" s="69"/>
      <c r="I39" s="70"/>
      <c r="J39" s="8"/>
      <c r="K39" s="8"/>
    </row>
    <row r="40" spans="1:11" ht="30" customHeight="1" thickBot="1">
      <c r="A40" s="71" t="s">
        <v>54</v>
      </c>
      <c r="B40" s="72" t="s">
        <v>44</v>
      </c>
      <c r="C40" s="73">
        <f>+'Revenue and Savings'!C11</f>
        <v>0</v>
      </c>
      <c r="D40" s="73">
        <f>+'Revenue and Savings'!D11</f>
        <v>0</v>
      </c>
      <c r="E40" s="73">
        <f>+'Revenue and Savings'!E11</f>
        <v>0</v>
      </c>
      <c r="F40" s="73">
        <f>+'Revenue and Savings'!F11</f>
        <v>0</v>
      </c>
      <c r="G40" s="73">
        <f>+'Revenue and Savings'!G11</f>
        <v>0</v>
      </c>
      <c r="H40" s="74">
        <f>SUM(C40:G40)</f>
        <v>0</v>
      </c>
      <c r="I40" s="30"/>
      <c r="J40" s="8"/>
      <c r="K40" s="8"/>
    </row>
    <row r="41" spans="1:11" ht="27.6" customHeight="1" thickBot="1">
      <c r="A41" s="71" t="s">
        <v>55</v>
      </c>
      <c r="B41" s="75"/>
      <c r="C41" s="76">
        <f>+'Revenue and Savings'!C31</f>
        <v>0</v>
      </c>
      <c r="D41" s="76">
        <f>+'Revenue and Savings'!D31</f>
        <v>0</v>
      </c>
      <c r="E41" s="76">
        <f>+'Revenue and Savings'!E31</f>
        <v>0</v>
      </c>
      <c r="F41" s="76">
        <f>+'Revenue and Savings'!F31</f>
        <v>0</v>
      </c>
      <c r="G41" s="76">
        <f>+'Revenue and Savings'!G31</f>
        <v>0</v>
      </c>
      <c r="H41" s="77">
        <f>SUM(C41:G41)</f>
        <v>0</v>
      </c>
      <c r="I41" s="64"/>
      <c r="J41" s="8"/>
      <c r="K41" s="8"/>
    </row>
    <row r="42" spans="1:11">
      <c r="I42" s="3"/>
    </row>
    <row r="43" spans="1:11">
      <c r="I43" s="3"/>
    </row>
    <row r="44" spans="1:11">
      <c r="I44" s="3"/>
    </row>
    <row r="45" spans="1:11">
      <c r="I45" s="3"/>
    </row>
    <row r="80" spans="1:3">
      <c r="A80" s="1" t="s">
        <v>56</v>
      </c>
      <c r="C80" s="1">
        <v>3</v>
      </c>
    </row>
    <row r="81" spans="1:3">
      <c r="A81" s="1" t="s">
        <v>57</v>
      </c>
      <c r="C81" s="4">
        <v>115</v>
      </c>
    </row>
    <row r="82" spans="1:3">
      <c r="A82" s="1" t="s">
        <v>8</v>
      </c>
      <c r="C82" s="4">
        <v>75</v>
      </c>
    </row>
    <row r="83" spans="1:3">
      <c r="A83" s="1" t="s">
        <v>58</v>
      </c>
      <c r="C83" s="4">
        <v>60</v>
      </c>
    </row>
    <row r="84" spans="1:3">
      <c r="A84" s="1" t="s">
        <v>9</v>
      </c>
      <c r="C84" s="5">
        <v>0.09</v>
      </c>
    </row>
  </sheetData>
  <mergeCells count="8">
    <mergeCell ref="A1:I1"/>
    <mergeCell ref="A2:I2"/>
    <mergeCell ref="A17:I17"/>
    <mergeCell ref="B27:B29"/>
    <mergeCell ref="B40:B41"/>
    <mergeCell ref="A26:I26"/>
    <mergeCell ref="A19:I19"/>
    <mergeCell ref="A30:I30"/>
  </mergeCells>
  <pageMargins left="0.7" right="0.7" top="0.75" bottom="0.75" header="0.3" footer="0.3"/>
  <pageSetup scale="54" orientation="landscape" r:id="rId1"/>
  <ignoredErrors>
    <ignoredError sqref="C35:C36 B36 B34 D34:F34 D36:G36" formulaRange="1"/>
    <ignoredError sqref="H35 H32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8846B-E713-4E90-BAA7-7321E1A96320}">
  <dimension ref="A1:A38"/>
  <sheetViews>
    <sheetView workbookViewId="0">
      <selection activeCell="A18" sqref="A18"/>
    </sheetView>
  </sheetViews>
  <sheetFormatPr defaultRowHeight="14.4"/>
  <cols>
    <col min="1" max="1" width="146.21875" customWidth="1"/>
  </cols>
  <sheetData>
    <row r="1" spans="1:1" s="79" customFormat="1" ht="20.399999999999999">
      <c r="A1" s="6" t="s">
        <v>107</v>
      </c>
    </row>
    <row r="2" spans="1:1" s="12" customFormat="1" ht="34.799999999999997">
      <c r="A2" s="80" t="s">
        <v>108</v>
      </c>
    </row>
    <row r="3" spans="1:1" s="12" customFormat="1" ht="17.399999999999999">
      <c r="A3" s="81" t="s">
        <v>59</v>
      </c>
    </row>
    <row r="4" spans="1:1" s="12" customFormat="1" ht="17.399999999999999">
      <c r="A4" s="82" t="s">
        <v>155</v>
      </c>
    </row>
    <row r="5" spans="1:1" s="12" customFormat="1" ht="24.6" customHeight="1">
      <c r="A5" s="83" t="s">
        <v>109</v>
      </c>
    </row>
    <row r="6" spans="1:1" s="12" customFormat="1" ht="17.399999999999999">
      <c r="A6" s="12" t="s">
        <v>110</v>
      </c>
    </row>
    <row r="7" spans="1:1" s="12" customFormat="1" ht="17.399999999999999">
      <c r="A7" s="84" t="s">
        <v>150</v>
      </c>
    </row>
    <row r="8" spans="1:1" s="12" customFormat="1" ht="17.399999999999999">
      <c r="A8" s="84" t="s">
        <v>151</v>
      </c>
    </row>
    <row r="9" spans="1:1" s="12" customFormat="1" ht="17.399999999999999">
      <c r="A9" s="84" t="s">
        <v>152</v>
      </c>
    </row>
    <row r="10" spans="1:1" s="12" customFormat="1" ht="17.399999999999999">
      <c r="A10" s="84" t="s">
        <v>153</v>
      </c>
    </row>
    <row r="11" spans="1:1" s="12" customFormat="1" ht="17.399999999999999">
      <c r="A11" s="84" t="s">
        <v>154</v>
      </c>
    </row>
    <row r="12" spans="1:1" s="12" customFormat="1" ht="25.2" customHeight="1">
      <c r="A12" s="83" t="s">
        <v>111</v>
      </c>
    </row>
    <row r="13" spans="1:1" s="12" customFormat="1" ht="17.399999999999999">
      <c r="A13" s="12" t="s">
        <v>112</v>
      </c>
    </row>
    <row r="14" spans="1:1" s="12" customFormat="1" ht="17.399999999999999">
      <c r="A14" s="84" t="s">
        <v>124</v>
      </c>
    </row>
    <row r="15" spans="1:1" s="12" customFormat="1" ht="17.399999999999999">
      <c r="A15" s="84" t="s">
        <v>125</v>
      </c>
    </row>
    <row r="16" spans="1:1" s="12" customFormat="1" ht="17.399999999999999">
      <c r="A16" s="84" t="s">
        <v>126</v>
      </c>
    </row>
    <row r="17" spans="1:1" s="12" customFormat="1" ht="17.399999999999999">
      <c r="A17" s="12" t="s">
        <v>113</v>
      </c>
    </row>
    <row r="18" spans="1:1" s="12" customFormat="1" ht="17.399999999999999">
      <c r="A18" s="13" t="s">
        <v>114</v>
      </c>
    </row>
    <row r="19" spans="1:1" s="12" customFormat="1" ht="17.399999999999999">
      <c r="A19" s="81" t="s">
        <v>76</v>
      </c>
    </row>
    <row r="20" spans="1:1" s="12" customFormat="1" ht="34.799999999999997">
      <c r="A20" s="82" t="s">
        <v>156</v>
      </c>
    </row>
    <row r="21" spans="1:1" s="12" customFormat="1" ht="17.399999999999999">
      <c r="A21" s="83" t="s">
        <v>115</v>
      </c>
    </row>
    <row r="22" spans="1:1" s="12" customFormat="1" ht="17.399999999999999">
      <c r="A22" s="12" t="s">
        <v>116</v>
      </c>
    </row>
    <row r="23" spans="1:1" s="12" customFormat="1" ht="17.399999999999999">
      <c r="A23" s="84" t="s">
        <v>124</v>
      </c>
    </row>
    <row r="24" spans="1:1" s="12" customFormat="1" ht="17.399999999999999">
      <c r="A24" s="84" t="s">
        <v>125</v>
      </c>
    </row>
    <row r="25" spans="1:1" s="12" customFormat="1" ht="17.399999999999999">
      <c r="A25" s="84" t="s">
        <v>126</v>
      </c>
    </row>
    <row r="26" spans="1:1" s="12" customFormat="1" ht="17.399999999999999">
      <c r="A26" s="12" t="s">
        <v>117</v>
      </c>
    </row>
    <row r="27" spans="1:1" s="12" customFormat="1" ht="17.399999999999999">
      <c r="A27" s="83" t="s">
        <v>118</v>
      </c>
    </row>
    <row r="28" spans="1:1" s="12" customFormat="1" ht="17.399999999999999">
      <c r="A28" s="12" t="s">
        <v>119</v>
      </c>
    </row>
    <row r="29" spans="1:1" s="12" customFormat="1" ht="17.399999999999999">
      <c r="A29" s="84" t="s">
        <v>131</v>
      </c>
    </row>
    <row r="30" spans="1:1" s="12" customFormat="1" ht="17.399999999999999">
      <c r="A30" s="84" t="s">
        <v>127</v>
      </c>
    </row>
    <row r="31" spans="1:1" s="12" customFormat="1" ht="17.399999999999999">
      <c r="A31" s="84" t="s">
        <v>128</v>
      </c>
    </row>
    <row r="32" spans="1:1" s="12" customFormat="1" ht="17.399999999999999">
      <c r="A32" s="84" t="s">
        <v>132</v>
      </c>
    </row>
    <row r="33" spans="1:1" s="12" customFormat="1" ht="17.399999999999999">
      <c r="A33" s="12" t="s">
        <v>120</v>
      </c>
    </row>
    <row r="34" spans="1:1" s="79" customFormat="1" ht="17.399999999999999">
      <c r="A34" s="78" t="s">
        <v>121</v>
      </c>
    </row>
    <row r="35" spans="1:1" s="12" customFormat="1" ht="17.399999999999999">
      <c r="A35" s="12" t="s">
        <v>122</v>
      </c>
    </row>
    <row r="36" spans="1:1" s="12" customFormat="1" ht="17.399999999999999">
      <c r="A36" s="84" t="s">
        <v>133</v>
      </c>
    </row>
    <row r="37" spans="1:1" s="12" customFormat="1" ht="17.399999999999999">
      <c r="A37" s="84" t="s">
        <v>129</v>
      </c>
    </row>
    <row r="38" spans="1:1" s="12" customFormat="1" ht="17.399999999999999">
      <c r="A38" s="1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32"/>
  <sheetViews>
    <sheetView topLeftCell="B1" zoomScale="80" zoomScaleNormal="80" workbookViewId="0">
      <selection activeCell="L13" sqref="L13"/>
    </sheetView>
  </sheetViews>
  <sheetFormatPr defaultColWidth="8.88671875" defaultRowHeight="20.399999999999999"/>
  <cols>
    <col min="1" max="1" width="8.88671875" style="8"/>
    <col min="2" max="2" width="36.6640625" style="8" customWidth="1"/>
    <col min="3" max="5" width="13.6640625" style="8" customWidth="1"/>
    <col min="6" max="6" width="15.109375" style="8" customWidth="1"/>
    <col min="7" max="7" width="14.88671875" style="8" bestFit="1" customWidth="1"/>
    <col min="8" max="8" width="14.44140625" style="8" customWidth="1"/>
    <col min="9" max="9" width="54.5546875" style="8" customWidth="1"/>
    <col min="10" max="10" width="8.88671875" style="8"/>
    <col min="11" max="15" width="13.5546875" style="8" customWidth="1"/>
    <col min="16" max="16384" width="8.88671875" style="8"/>
  </cols>
  <sheetData>
    <row r="1" spans="2:11" s="8" customFormat="1" ht="21" thickBot="1"/>
    <row r="2" spans="2:11" s="8" customFormat="1" ht="49.95" customHeight="1" thickBot="1">
      <c r="B2" s="85" t="s">
        <v>59</v>
      </c>
      <c r="C2" s="86"/>
      <c r="D2" s="86"/>
      <c r="E2" s="86"/>
      <c r="F2" s="86"/>
      <c r="G2" s="86"/>
      <c r="H2" s="86"/>
      <c r="I2" s="86"/>
      <c r="J2" s="87"/>
      <c r="K2" s="87"/>
    </row>
    <row r="3" spans="2:11" s="91" customFormat="1" ht="19.95" customHeight="1" thickBot="1">
      <c r="B3" s="88" t="s">
        <v>60</v>
      </c>
      <c r="C3" s="89" t="s">
        <v>33</v>
      </c>
      <c r="D3" s="89" t="s">
        <v>22</v>
      </c>
      <c r="E3" s="89" t="s">
        <v>61</v>
      </c>
      <c r="F3" s="89" t="s">
        <v>24</v>
      </c>
      <c r="G3" s="89" t="s">
        <v>36</v>
      </c>
      <c r="H3" s="89" t="s">
        <v>26</v>
      </c>
      <c r="I3" s="89" t="s">
        <v>62</v>
      </c>
      <c r="J3" s="90"/>
      <c r="K3" s="90"/>
    </row>
    <row r="4" spans="2:11" s="8" customFormat="1" ht="19.95" customHeight="1">
      <c r="B4" s="92" t="s">
        <v>63</v>
      </c>
      <c r="C4" s="93"/>
      <c r="D4" s="93"/>
      <c r="E4" s="93"/>
      <c r="F4" s="93"/>
      <c r="G4" s="93"/>
      <c r="H4" s="94">
        <f>SUM(C4:G4)</f>
        <v>0</v>
      </c>
      <c r="I4" s="95"/>
      <c r="J4" s="87"/>
    </row>
    <row r="5" spans="2:11" s="8" customFormat="1" ht="19.95" customHeight="1">
      <c r="B5" s="96" t="s">
        <v>64</v>
      </c>
      <c r="C5" s="93">
        <v>0</v>
      </c>
      <c r="D5" s="93">
        <v>0</v>
      </c>
      <c r="E5" s="93">
        <v>0</v>
      </c>
      <c r="F5" s="93">
        <v>0</v>
      </c>
      <c r="G5" s="93">
        <v>0</v>
      </c>
      <c r="H5" s="94">
        <f>SUM(C5:G5)</f>
        <v>0</v>
      </c>
      <c r="I5" s="95"/>
      <c r="J5" s="87"/>
      <c r="K5" s="87"/>
    </row>
    <row r="6" spans="2:11" s="8" customFormat="1" ht="19.95" customHeight="1">
      <c r="B6" s="96" t="s">
        <v>65</v>
      </c>
      <c r="C6" s="93">
        <v>0</v>
      </c>
      <c r="D6" s="97">
        <v>0</v>
      </c>
      <c r="E6" s="97">
        <v>0</v>
      </c>
      <c r="F6" s="97">
        <v>0</v>
      </c>
      <c r="G6" s="97">
        <v>0</v>
      </c>
      <c r="H6" s="94">
        <f>SUM(C6:G6)</f>
        <v>0</v>
      </c>
      <c r="I6" s="95"/>
      <c r="J6" s="87"/>
      <c r="K6" s="87"/>
    </row>
    <row r="7" spans="2:11" s="8" customFormat="1" ht="19.95" customHeight="1">
      <c r="B7" s="96" t="s">
        <v>66</v>
      </c>
      <c r="C7" s="93">
        <v>0</v>
      </c>
      <c r="D7" s="97">
        <v>0</v>
      </c>
      <c r="E7" s="97">
        <v>0</v>
      </c>
      <c r="F7" s="97">
        <v>0</v>
      </c>
      <c r="G7" s="97">
        <v>0</v>
      </c>
      <c r="H7" s="94">
        <f>SUM(C7:G7)</f>
        <v>0</v>
      </c>
      <c r="I7" s="95"/>
      <c r="J7" s="87"/>
      <c r="K7" s="87"/>
    </row>
    <row r="8" spans="2:11" s="8" customFormat="1" ht="19.95" customHeight="1" thickBot="1">
      <c r="B8" s="96" t="s">
        <v>67</v>
      </c>
      <c r="C8" s="98">
        <v>0</v>
      </c>
      <c r="D8" s="99">
        <v>0</v>
      </c>
      <c r="E8" s="99">
        <v>0</v>
      </c>
      <c r="F8" s="99">
        <v>0</v>
      </c>
      <c r="G8" s="99">
        <v>0</v>
      </c>
      <c r="H8" s="100">
        <f>SUM(C8:G8)</f>
        <v>0</v>
      </c>
      <c r="I8" s="95"/>
      <c r="J8" s="87"/>
      <c r="K8" s="87"/>
    </row>
    <row r="9" spans="2:11" s="8" customFormat="1" ht="19.95" customHeight="1" thickTop="1">
      <c r="B9" s="101" t="s">
        <v>68</v>
      </c>
      <c r="C9" s="102">
        <f>SUM(C4:C8)</f>
        <v>0</v>
      </c>
      <c r="D9" s="102">
        <f t="shared" ref="D9:H9" si="0">SUM(D4:D8)</f>
        <v>0</v>
      </c>
      <c r="E9" s="102">
        <f t="shared" si="0"/>
        <v>0</v>
      </c>
      <c r="F9" s="102">
        <f t="shared" si="0"/>
        <v>0</v>
      </c>
      <c r="G9" s="102">
        <f t="shared" si="0"/>
        <v>0</v>
      </c>
      <c r="H9" s="102">
        <f t="shared" si="0"/>
        <v>0</v>
      </c>
      <c r="I9" s="103"/>
      <c r="J9" s="87"/>
      <c r="K9" s="87"/>
    </row>
    <row r="10" spans="2:11" s="8" customFormat="1" ht="19.95" customHeight="1">
      <c r="B10" s="104"/>
      <c r="C10" s="105"/>
      <c r="D10" s="105"/>
      <c r="E10" s="105"/>
      <c r="F10" s="105"/>
      <c r="G10" s="105"/>
      <c r="H10" s="106"/>
      <c r="I10" s="107"/>
      <c r="J10" s="87"/>
      <c r="K10" s="87"/>
    </row>
    <row r="11" spans="2:11" s="8" customFormat="1" ht="19.95" customHeight="1" thickBot="1">
      <c r="B11" s="101" t="s">
        <v>69</v>
      </c>
      <c r="C11" s="102">
        <f t="shared" ref="C11:H11" si="1">C18+C9</f>
        <v>0</v>
      </c>
      <c r="D11" s="102">
        <f t="shared" si="1"/>
        <v>0</v>
      </c>
      <c r="E11" s="102">
        <f t="shared" si="1"/>
        <v>0</v>
      </c>
      <c r="F11" s="102">
        <f t="shared" si="1"/>
        <v>0</v>
      </c>
      <c r="G11" s="102">
        <f t="shared" si="1"/>
        <v>0</v>
      </c>
      <c r="H11" s="102">
        <f t="shared" si="1"/>
        <v>0</v>
      </c>
      <c r="I11" s="108"/>
      <c r="J11" s="87"/>
      <c r="K11" s="87"/>
    </row>
    <row r="12" spans="2:11" s="8" customFormat="1" ht="19.95" customHeight="1">
      <c r="B12" s="109"/>
      <c r="C12" s="110"/>
      <c r="D12" s="111"/>
      <c r="E12" s="111"/>
      <c r="F12" s="111"/>
      <c r="G12" s="111"/>
      <c r="H12" s="111"/>
      <c r="I12" s="112"/>
      <c r="J12" s="87"/>
      <c r="K12" s="87"/>
    </row>
    <row r="13" spans="2:11" s="8" customFormat="1" ht="19.95" customHeight="1" thickBot="1">
      <c r="B13" s="109"/>
      <c r="C13" s="110"/>
      <c r="D13" s="111"/>
      <c r="E13" s="111"/>
      <c r="F13" s="111"/>
      <c r="G13" s="111"/>
      <c r="H13" s="111"/>
      <c r="I13" s="112"/>
      <c r="J13" s="87"/>
      <c r="K13" s="87"/>
    </row>
    <row r="14" spans="2:11" s="91" customFormat="1" ht="19.95" customHeight="1" thickBot="1">
      <c r="B14" s="88" t="s">
        <v>70</v>
      </c>
      <c r="C14" s="89" t="s">
        <v>33</v>
      </c>
      <c r="D14" s="89" t="s">
        <v>22</v>
      </c>
      <c r="E14" s="89" t="s">
        <v>61</v>
      </c>
      <c r="F14" s="89" t="s">
        <v>24</v>
      </c>
      <c r="G14" s="89" t="s">
        <v>36</v>
      </c>
      <c r="H14" s="89" t="s">
        <v>26</v>
      </c>
      <c r="I14" s="89" t="s">
        <v>71</v>
      </c>
      <c r="J14" s="90"/>
      <c r="K14" s="90"/>
    </row>
    <row r="15" spans="2:11" s="8" customFormat="1" ht="19.95" customHeight="1">
      <c r="B15" s="96" t="s">
        <v>72</v>
      </c>
      <c r="C15" s="113">
        <v>0</v>
      </c>
      <c r="D15" s="114">
        <v>0</v>
      </c>
      <c r="E15" s="114">
        <v>0</v>
      </c>
      <c r="F15" s="114">
        <v>0</v>
      </c>
      <c r="G15" s="114">
        <v>0</v>
      </c>
      <c r="H15" s="115">
        <f xml:space="preserve"> SUM(C15:G15)</f>
        <v>0</v>
      </c>
      <c r="I15" s="95"/>
      <c r="J15" s="87"/>
      <c r="K15" s="87"/>
    </row>
    <row r="16" spans="2:11" s="8" customFormat="1" ht="19.95" customHeight="1">
      <c r="B16" s="96" t="s">
        <v>73</v>
      </c>
      <c r="C16" s="113">
        <v>0</v>
      </c>
      <c r="D16" s="114">
        <v>0</v>
      </c>
      <c r="E16" s="114">
        <v>0</v>
      </c>
      <c r="F16" s="114">
        <v>0</v>
      </c>
      <c r="G16" s="114">
        <v>0</v>
      </c>
      <c r="H16" s="115">
        <f t="shared" ref="H16:H17" si="2" xml:space="preserve"> SUM(C16:G16)</f>
        <v>0</v>
      </c>
      <c r="I16" s="95"/>
      <c r="J16" s="87"/>
      <c r="K16" s="87"/>
    </row>
    <row r="17" spans="2:11" s="8" customFormat="1" ht="19.95" customHeight="1" thickBot="1">
      <c r="B17" s="116" t="s">
        <v>74</v>
      </c>
      <c r="C17" s="117">
        <v>0</v>
      </c>
      <c r="D17" s="118">
        <v>0</v>
      </c>
      <c r="E17" s="118">
        <v>0</v>
      </c>
      <c r="F17" s="118">
        <v>0</v>
      </c>
      <c r="G17" s="118">
        <v>0</v>
      </c>
      <c r="H17" s="119">
        <f t="shared" si="2"/>
        <v>0</v>
      </c>
      <c r="I17" s="95"/>
      <c r="J17" s="87"/>
      <c r="K17" s="87"/>
    </row>
    <row r="18" spans="2:11" s="8" customFormat="1" ht="19.95" customHeight="1" thickTop="1" thickBot="1">
      <c r="B18" s="101" t="s">
        <v>75</v>
      </c>
      <c r="C18" s="120">
        <f>(C15*'ROI Calculator'!$C$81+C16*'ROI Calculator'!$C$82+C17*'ROI Calculator'!$C$83)*48</f>
        <v>0</v>
      </c>
      <c r="D18" s="120">
        <f>(D15*'ROI Calculator'!$C$81+D16*'ROI Calculator'!$C$82+D17*'ROI Calculator'!$C$83)*48</f>
        <v>0</v>
      </c>
      <c r="E18" s="120">
        <f>(E15*'ROI Calculator'!$C$81+E16*'ROI Calculator'!$C$82+E17*'ROI Calculator'!$C$83)*48</f>
        <v>0</v>
      </c>
      <c r="F18" s="120">
        <f>(F15*'ROI Calculator'!$C$81+F16*'ROI Calculator'!$C$82+F17*'ROI Calculator'!$C$83)*48</f>
        <v>0</v>
      </c>
      <c r="G18" s="120">
        <f>(G15*'ROI Calculator'!$C$81+G16*'ROI Calculator'!$C$82+G17*'ROI Calculator'!$C$83)*48</f>
        <v>0</v>
      </c>
      <c r="H18" s="120">
        <f>SUM(C18:G18)</f>
        <v>0</v>
      </c>
      <c r="I18" s="121"/>
      <c r="J18" s="87"/>
      <c r="K18" s="87"/>
    </row>
    <row r="19" spans="2:11" s="8" customFormat="1" ht="19.95" customHeight="1" thickBot="1">
      <c r="B19" s="122"/>
      <c r="C19" s="122"/>
      <c r="D19" s="87"/>
      <c r="E19" s="87"/>
      <c r="F19" s="87"/>
      <c r="G19" s="87"/>
      <c r="H19" s="123"/>
      <c r="I19" s="7"/>
      <c r="J19" s="87"/>
      <c r="K19" s="87"/>
    </row>
    <row r="20" spans="2:11" s="8" customFormat="1" ht="49.95" customHeight="1" thickBot="1">
      <c r="B20" s="85" t="s">
        <v>76</v>
      </c>
      <c r="C20" s="86"/>
      <c r="D20" s="86"/>
      <c r="E20" s="86"/>
      <c r="F20" s="86"/>
      <c r="G20" s="86"/>
      <c r="H20" s="86"/>
      <c r="I20" s="86"/>
      <c r="J20" s="87"/>
      <c r="K20" s="87"/>
    </row>
    <row r="21" spans="2:11" s="8" customFormat="1" ht="19.95" customHeight="1" thickBot="1">
      <c r="B21" s="88" t="s">
        <v>77</v>
      </c>
      <c r="C21" s="89" t="s">
        <v>33</v>
      </c>
      <c r="D21" s="89" t="s">
        <v>22</v>
      </c>
      <c r="E21" s="89" t="s">
        <v>61</v>
      </c>
      <c r="F21" s="89" t="s">
        <v>24</v>
      </c>
      <c r="G21" s="89" t="s">
        <v>36</v>
      </c>
      <c r="H21" s="89" t="s">
        <v>26</v>
      </c>
      <c r="I21" s="89" t="s">
        <v>62</v>
      </c>
      <c r="J21" s="87"/>
      <c r="K21" s="87"/>
    </row>
    <row r="22" spans="2:11" s="8" customFormat="1" ht="19.95" customHeight="1">
      <c r="B22" s="96" t="s">
        <v>72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5">
        <f xml:space="preserve"> SUM(C22:G22)</f>
        <v>0</v>
      </c>
      <c r="I22" s="95"/>
      <c r="J22" s="87"/>
      <c r="K22" s="87"/>
    </row>
    <row r="23" spans="2:11" s="8" customFormat="1" ht="19.95" customHeight="1">
      <c r="B23" s="96" t="s">
        <v>73</v>
      </c>
      <c r="C23" s="113">
        <v>0</v>
      </c>
      <c r="D23" s="124">
        <v>0</v>
      </c>
      <c r="E23" s="124">
        <v>0</v>
      </c>
      <c r="F23" s="124">
        <v>0</v>
      </c>
      <c r="G23" s="124">
        <v>0</v>
      </c>
      <c r="H23" s="115">
        <f t="shared" ref="H23:H24" si="3" xml:space="preserve"> SUM(C23:G23)</f>
        <v>0</v>
      </c>
      <c r="I23" s="95"/>
      <c r="J23" s="87"/>
      <c r="K23" s="87"/>
    </row>
    <row r="24" spans="2:11" s="8" customFormat="1" ht="19.95" customHeight="1" thickBot="1">
      <c r="B24" s="116" t="s">
        <v>74</v>
      </c>
      <c r="C24" s="117">
        <v>0</v>
      </c>
      <c r="D24" s="125">
        <v>0</v>
      </c>
      <c r="E24" s="125">
        <v>0</v>
      </c>
      <c r="F24" s="125">
        <v>0</v>
      </c>
      <c r="G24" s="125">
        <v>0</v>
      </c>
      <c r="H24" s="119">
        <f t="shared" si="3"/>
        <v>0</v>
      </c>
      <c r="I24" s="95"/>
      <c r="J24" s="87"/>
      <c r="K24" s="87"/>
    </row>
    <row r="25" spans="2:11" s="8" customFormat="1" ht="19.95" customHeight="1" thickTop="1" thickBot="1">
      <c r="B25" s="101" t="s">
        <v>78</v>
      </c>
      <c r="C25" s="120">
        <f>(C22*'ROI Calculator'!$C$81+C23*'ROI Calculator'!$C$82+C24*'ROI Calculator'!$C$83)*48</f>
        <v>0</v>
      </c>
      <c r="D25" s="120">
        <f>(D22*'ROI Calculator'!$C$81+D23*'ROI Calculator'!$C$82+D24*'ROI Calculator'!$C$83)*48</f>
        <v>0</v>
      </c>
      <c r="E25" s="120">
        <f>(E22*'ROI Calculator'!$C$81+E23*'ROI Calculator'!$C$82+E24*'ROI Calculator'!$C$83)*48</f>
        <v>0</v>
      </c>
      <c r="F25" s="120">
        <f>(F22*'ROI Calculator'!$C$81+F23*'ROI Calculator'!$C$82+F24*'ROI Calculator'!$C$83)*48</f>
        <v>0</v>
      </c>
      <c r="G25" s="120">
        <f>(G22*'ROI Calculator'!$C$81+G23*'ROI Calculator'!$C$82+G24*'ROI Calculator'!$C$83)*48</f>
        <v>0</v>
      </c>
      <c r="H25" s="120">
        <f>SUM(C25:G25)</f>
        <v>0</v>
      </c>
      <c r="I25" s="108"/>
      <c r="J25" s="87"/>
      <c r="K25" s="87"/>
    </row>
    <row r="26" spans="2:11" s="8" customFormat="1" ht="19.95" customHeight="1" thickBot="1">
      <c r="B26" s="126"/>
      <c r="C26" s="126"/>
      <c r="D26" s="127"/>
      <c r="E26" s="127"/>
      <c r="F26" s="127"/>
      <c r="G26" s="127"/>
      <c r="H26" s="128"/>
      <c r="I26" s="129"/>
      <c r="J26" s="87"/>
      <c r="K26" s="87"/>
    </row>
    <row r="27" spans="2:11" s="8" customFormat="1" ht="19.95" customHeight="1" thickBot="1">
      <c r="B27" s="88" t="s">
        <v>79</v>
      </c>
      <c r="C27" s="89" t="s">
        <v>33</v>
      </c>
      <c r="D27" s="89" t="s">
        <v>22</v>
      </c>
      <c r="E27" s="89" t="s">
        <v>61</v>
      </c>
      <c r="F27" s="89" t="s">
        <v>24</v>
      </c>
      <c r="G27" s="89" t="s">
        <v>36</v>
      </c>
      <c r="H27" s="89" t="s">
        <v>26</v>
      </c>
      <c r="I27" s="89" t="s">
        <v>71</v>
      </c>
      <c r="J27" s="87"/>
      <c r="K27" s="87"/>
    </row>
    <row r="28" spans="2:11" s="8" customFormat="1" ht="19.95" customHeight="1" thickBot="1">
      <c r="B28" s="116" t="s">
        <v>80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f>SUM(C28:G28)</f>
        <v>0</v>
      </c>
      <c r="I28" s="131"/>
      <c r="J28" s="87"/>
      <c r="K28" s="87"/>
    </row>
    <row r="29" spans="2:11" s="8" customFormat="1" ht="19.95" customHeight="1" thickTop="1">
      <c r="B29" s="132" t="s">
        <v>81</v>
      </c>
      <c r="C29" s="133">
        <f t="shared" ref="C29:G29" si="4">SUM(C28)</f>
        <v>0</v>
      </c>
      <c r="D29" s="133">
        <f t="shared" si="4"/>
        <v>0</v>
      </c>
      <c r="E29" s="133">
        <f t="shared" si="4"/>
        <v>0</v>
      </c>
      <c r="F29" s="133">
        <f t="shared" si="4"/>
        <v>0</v>
      </c>
      <c r="G29" s="133">
        <f t="shared" si="4"/>
        <v>0</v>
      </c>
      <c r="H29" s="133">
        <f>SUM(C29:G29)</f>
        <v>0</v>
      </c>
      <c r="I29" s="95"/>
      <c r="J29" s="87"/>
      <c r="K29" s="87"/>
    </row>
    <row r="30" spans="2:11" s="8" customFormat="1" ht="19.95" customHeight="1">
      <c r="B30" s="134"/>
      <c r="C30" s="135"/>
      <c r="D30" s="106"/>
      <c r="E30" s="106"/>
      <c r="F30" s="106"/>
      <c r="G30" s="106"/>
      <c r="H30" s="106"/>
      <c r="I30" s="107"/>
      <c r="J30" s="87"/>
      <c r="K30" s="87"/>
    </row>
    <row r="31" spans="2:11" s="8" customFormat="1" ht="19.95" customHeight="1" thickBot="1">
      <c r="B31" s="101" t="s">
        <v>82</v>
      </c>
      <c r="C31" s="102">
        <f>C25+C29</f>
        <v>0</v>
      </c>
      <c r="D31" s="102">
        <f>D25+D29</f>
        <v>0</v>
      </c>
      <c r="E31" s="102">
        <f>E25+E29</f>
        <v>0</v>
      </c>
      <c r="F31" s="102">
        <f>F25+F29</f>
        <v>0</v>
      </c>
      <c r="G31" s="102">
        <f>G25+G29</f>
        <v>0</v>
      </c>
      <c r="H31" s="102">
        <f>H25+H29</f>
        <v>0</v>
      </c>
      <c r="I31" s="108"/>
      <c r="J31" s="87"/>
      <c r="K31" s="87"/>
    </row>
    <row r="32" spans="2:11" s="8" customFormat="1" ht="19.95" customHeight="1">
      <c r="B32" s="87"/>
      <c r="C32" s="87"/>
      <c r="D32" s="87"/>
      <c r="E32" s="87"/>
      <c r="F32" s="87"/>
      <c r="G32" s="87"/>
      <c r="H32" s="87"/>
      <c r="I32" s="87"/>
      <c r="J32" s="87"/>
      <c r="K32" s="87"/>
    </row>
  </sheetData>
  <mergeCells count="2">
    <mergeCell ref="B2:I2"/>
    <mergeCell ref="B20:I20"/>
  </mergeCells>
  <pageMargins left="0.7" right="0.7" top="0.75" bottom="0.75" header="0.3" footer="0.3"/>
  <pageSetup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3"/>
  <sheetViews>
    <sheetView zoomScale="80" zoomScaleNormal="80" workbookViewId="0">
      <selection activeCell="I3" sqref="I3"/>
    </sheetView>
  </sheetViews>
  <sheetFormatPr defaultRowHeight="14.4"/>
  <cols>
    <col min="1" max="1" width="19.6640625" customWidth="1"/>
    <col min="2" max="2" width="17.88671875" customWidth="1"/>
    <col min="3" max="3" width="23.33203125" customWidth="1"/>
    <col min="4" max="4" width="20.109375" customWidth="1"/>
  </cols>
  <sheetData>
    <row r="1" spans="1:4" ht="49.95" customHeight="1" thickBot="1">
      <c r="A1" s="85" t="s">
        <v>83</v>
      </c>
      <c r="B1" s="86"/>
      <c r="C1" s="86"/>
      <c r="D1" s="86"/>
    </row>
    <row r="2" spans="1:4" ht="37.200000000000003" customHeight="1" thickBot="1">
      <c r="A2" s="137" t="s">
        <v>84</v>
      </c>
      <c r="B2" s="137" t="s">
        <v>85</v>
      </c>
      <c r="C2" s="137" t="s">
        <v>86</v>
      </c>
      <c r="D2" s="137" t="s">
        <v>87</v>
      </c>
    </row>
    <row r="3" spans="1:4" ht="20.399999999999999">
      <c r="A3" s="136"/>
      <c r="B3" s="136"/>
      <c r="C3" s="136"/>
      <c r="D3" s="136"/>
    </row>
    <row r="4" spans="1:4" ht="20.399999999999999">
      <c r="A4" s="136"/>
      <c r="B4" s="136"/>
      <c r="C4" s="136"/>
      <c r="D4" s="136"/>
    </row>
    <row r="5" spans="1:4" ht="20.399999999999999">
      <c r="A5" s="136"/>
      <c r="B5" s="136"/>
      <c r="C5" s="136"/>
      <c r="D5" s="136"/>
    </row>
    <row r="6" spans="1:4" ht="20.399999999999999">
      <c r="A6" s="136"/>
      <c r="B6" s="136"/>
      <c r="C6" s="136"/>
      <c r="D6" s="136"/>
    </row>
    <row r="7" spans="1:4" ht="20.399999999999999">
      <c r="A7" s="136"/>
      <c r="B7" s="136"/>
      <c r="C7" s="136"/>
      <c r="D7" s="136"/>
    </row>
    <row r="8" spans="1:4" ht="20.399999999999999">
      <c r="A8" s="136"/>
      <c r="B8" s="136"/>
      <c r="C8" s="136"/>
      <c r="D8" s="136"/>
    </row>
    <row r="9" spans="1:4" ht="20.399999999999999">
      <c r="A9" s="136"/>
      <c r="B9" s="136"/>
      <c r="C9" s="136"/>
      <c r="D9" s="136"/>
    </row>
    <row r="10" spans="1:4" ht="20.399999999999999">
      <c r="A10" s="136"/>
      <c r="B10" s="136"/>
      <c r="C10" s="136"/>
      <c r="D10" s="136"/>
    </row>
    <row r="11" spans="1:4" ht="20.399999999999999">
      <c r="A11" s="136"/>
      <c r="B11" s="136"/>
      <c r="C11" s="136"/>
      <c r="D11" s="136"/>
    </row>
    <row r="12" spans="1:4" ht="20.399999999999999">
      <c r="A12" s="136"/>
      <c r="B12" s="136"/>
      <c r="C12" s="136"/>
      <c r="D12" s="136"/>
    </row>
    <row r="13" spans="1:4" ht="20.399999999999999">
      <c r="A13" s="136"/>
      <c r="B13" s="136"/>
      <c r="C13" s="136"/>
      <c r="D13" s="136"/>
    </row>
    <row r="14" spans="1:4" ht="20.399999999999999">
      <c r="A14" s="136"/>
      <c r="B14" s="136"/>
      <c r="C14" s="136"/>
      <c r="D14" s="136"/>
    </row>
    <row r="15" spans="1:4" ht="20.399999999999999">
      <c r="A15" s="136"/>
      <c r="B15" s="136"/>
      <c r="C15" s="136"/>
      <c r="D15" s="136"/>
    </row>
    <row r="16" spans="1:4" ht="20.399999999999999">
      <c r="A16" s="136"/>
      <c r="B16" s="136"/>
      <c r="C16" s="136"/>
      <c r="D16" s="136"/>
    </row>
    <row r="17" spans="1:4" ht="20.399999999999999">
      <c r="A17" s="136"/>
      <c r="B17" s="136"/>
      <c r="C17" s="136"/>
      <c r="D17" s="136"/>
    </row>
    <row r="18" spans="1:4" ht="20.399999999999999">
      <c r="A18" s="136"/>
      <c r="B18" s="136"/>
      <c r="C18" s="136"/>
      <c r="D18" s="136"/>
    </row>
    <row r="19" spans="1:4" ht="20.399999999999999">
      <c r="A19" s="136"/>
      <c r="B19" s="136"/>
      <c r="C19" s="136"/>
      <c r="D19" s="136"/>
    </row>
    <row r="20" spans="1:4" ht="20.399999999999999">
      <c r="A20" s="136"/>
      <c r="B20" s="136"/>
      <c r="C20" s="136"/>
      <c r="D20" s="136"/>
    </row>
    <row r="21" spans="1:4" ht="20.399999999999999">
      <c r="A21" s="136"/>
      <c r="B21" s="136"/>
      <c r="C21" s="136"/>
      <c r="D21" s="136"/>
    </row>
    <row r="22" spans="1:4" ht="20.399999999999999">
      <c r="A22" s="136"/>
      <c r="B22" s="136"/>
      <c r="C22" s="136"/>
      <c r="D22" s="136"/>
    </row>
    <row r="23" spans="1:4" ht="20.399999999999999">
      <c r="A23" s="136"/>
      <c r="B23" s="136"/>
      <c r="C23" s="136"/>
      <c r="D23" s="136"/>
    </row>
  </sheetData>
  <mergeCells count="1">
    <mergeCell ref="A1:D1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abSelected="1" zoomScale="70" zoomScaleNormal="70" workbookViewId="0">
      <selection activeCell="K23" sqref="K23"/>
    </sheetView>
  </sheetViews>
  <sheetFormatPr defaultRowHeight="14.4"/>
  <cols>
    <col min="1" max="1" width="19" customWidth="1"/>
    <col min="2" max="2" width="23.21875" customWidth="1"/>
    <col min="3" max="3" width="19.109375" customWidth="1"/>
    <col min="4" max="4" width="24.109375" customWidth="1"/>
  </cols>
  <sheetData>
    <row r="1" spans="1:4" ht="49.95" customHeight="1" thickBot="1">
      <c r="A1" s="85" t="s">
        <v>88</v>
      </c>
      <c r="B1" s="86"/>
      <c r="C1" s="86"/>
      <c r="D1" s="86"/>
    </row>
    <row r="2" spans="1:4" ht="19.95" customHeight="1" thickBot="1">
      <c r="A2" s="137" t="s">
        <v>89</v>
      </c>
      <c r="B2" s="137" t="s">
        <v>90</v>
      </c>
      <c r="C2" s="137" t="s">
        <v>91</v>
      </c>
      <c r="D2" s="137" t="s">
        <v>92</v>
      </c>
    </row>
    <row r="3" spans="1:4" ht="19.95" customHeight="1">
      <c r="A3" s="136"/>
      <c r="B3" s="138"/>
      <c r="C3" s="138"/>
      <c r="D3" s="138"/>
    </row>
    <row r="4" spans="1:4" ht="19.95" customHeight="1">
      <c r="A4" s="136"/>
      <c r="B4" s="138"/>
      <c r="C4" s="138"/>
      <c r="D4" s="138"/>
    </row>
    <row r="5" spans="1:4" ht="19.95" customHeight="1">
      <c r="A5" s="136"/>
      <c r="B5" s="138"/>
      <c r="C5" s="138"/>
      <c r="D5" s="138"/>
    </row>
    <row r="6" spans="1:4" ht="19.95" customHeight="1">
      <c r="A6" s="136"/>
      <c r="B6" s="138"/>
      <c r="C6" s="138"/>
      <c r="D6" s="138"/>
    </row>
    <row r="7" spans="1:4" ht="19.95" customHeight="1">
      <c r="A7" s="136"/>
      <c r="B7" s="138"/>
      <c r="C7" s="138"/>
      <c r="D7" s="138"/>
    </row>
    <row r="8" spans="1:4" ht="19.95" customHeight="1">
      <c r="A8" s="136"/>
      <c r="B8" s="138"/>
      <c r="C8" s="138"/>
      <c r="D8" s="138"/>
    </row>
    <row r="9" spans="1:4" ht="19.95" customHeight="1">
      <c r="A9" s="101" t="s">
        <v>26</v>
      </c>
      <c r="B9" s="102">
        <f>SUM(B3:B8)</f>
        <v>0</v>
      </c>
      <c r="C9" s="102">
        <f t="shared" ref="C9:D9" si="0">SUM(C3:C8)</f>
        <v>0</v>
      </c>
      <c r="D9" s="102">
        <f t="shared" si="0"/>
        <v>0</v>
      </c>
    </row>
  </sheetData>
  <mergeCells count="1">
    <mergeCell ref="A1:D1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6C2385644C9F4CA17B53E69AB12B2E" ma:contentTypeVersion="7" ma:contentTypeDescription="Create a new document." ma:contentTypeScope="" ma:versionID="ddf5a75b3eb21f71631305154bab27b5">
  <xsd:schema xmlns:xsd="http://www.w3.org/2001/XMLSchema" xmlns:xs="http://www.w3.org/2001/XMLSchema" xmlns:p="http://schemas.microsoft.com/office/2006/metadata/properties" xmlns:ns2="97e88fbe-7491-4fa5-8f11-c1cd152ec92f" xmlns:ns3="6d0f3918-1be6-4649-9a30-c6d19d443510" xmlns:ns4="8296a1bc-a246-4928-be04-88b50ded5401" targetNamespace="http://schemas.microsoft.com/office/2006/metadata/properties" ma:root="true" ma:fieldsID="a83365173a1b5f6d19346c7fd16a84d2" ns2:_="" ns3:_="" ns4:_="">
    <xsd:import namespace="97e88fbe-7491-4fa5-8f11-c1cd152ec92f"/>
    <xsd:import namespace="6d0f3918-1be6-4649-9a30-c6d19d443510"/>
    <xsd:import namespace="8296a1bc-a246-4928-be04-88b50ded540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88fbe-7491-4fa5-8f11-c1cd152ec92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taxonomy="true" ma:internalName="lcf76f155ced4ddcb4097134ff3c332f" ma:taxonomyFieldName="MediaServiceImageTags" ma:displayName="Image Tags" ma:readOnly="false" ma:fieldId="{5cf76f15-5ced-4ddc-b409-7134ff3c332f}" ma:taxonomyMulti="true" ma:sspId="7e70513a-de9a-43fd-bc64-8eecbbaa6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f3918-1be6-4649-9a30-c6d19d44351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cc9484be-572e-481f-a286-21e7133a30f3}" ma:internalName="TaxCatchAll" ma:showField="CatchAllData" ma:web="6d0f3918-1be6-4649-9a30-c6d19d4435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6a1bc-a246-4928-be04-88b50ded54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d0f3918-1be6-4649-9a30-c6d19d443510" xsi:nil="true"/>
    <lcf76f155ced4ddcb4097134ff3c332f xmlns="97e88fbe-7491-4fa5-8f11-c1cd152ec92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370D5B-4743-4455-AF39-8319C49945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88fbe-7491-4fa5-8f11-c1cd152ec92f"/>
    <ds:schemaRef ds:uri="6d0f3918-1be6-4649-9a30-c6d19d443510"/>
    <ds:schemaRef ds:uri="8296a1bc-a246-4928-be04-88b50ded54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EE2CEF-6059-4605-ADB4-877AEC890BBB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6d0f3918-1be6-4649-9a30-c6d19d443510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8296a1bc-a246-4928-be04-88b50ded5401"/>
    <ds:schemaRef ds:uri="97e88fbe-7491-4fa5-8f11-c1cd152ec92f"/>
  </ds:schemaRefs>
</ds:datastoreItem>
</file>

<file path=customXml/itemProps3.xml><?xml version="1.0" encoding="utf-8"?>
<ds:datastoreItem xmlns:ds="http://schemas.openxmlformats.org/officeDocument/2006/customXml" ds:itemID="{F659123B-FFAE-4248-8092-2409438647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Setup</vt:lpstr>
      <vt:lpstr>Instructions ROI Calculator</vt:lpstr>
      <vt:lpstr>ROI Calculator</vt:lpstr>
      <vt:lpstr>Instructions R+S </vt:lpstr>
      <vt:lpstr>Revenue and Savings</vt:lpstr>
      <vt:lpstr>Milestones</vt:lpstr>
      <vt:lpstr>Budget</vt:lpstr>
      <vt:lpstr>Category</vt:lpstr>
      <vt:lpstr>'ROI Calculator'!Print_Area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Domnick, Jess</dc:creator>
  <cp:keywords/>
  <dc:description/>
  <cp:lastModifiedBy>Guenther, Alexis</cp:lastModifiedBy>
  <cp:revision/>
  <dcterms:created xsi:type="dcterms:W3CDTF">2018-03-30T19:39:31Z</dcterms:created>
  <dcterms:modified xsi:type="dcterms:W3CDTF">2025-05-09T14:43:02Z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0x0101003F6C2385644C9F4CA17B53E69AB12B2E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